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面试成绩汇总表" sheetId="1" r:id="rId1"/>
  </sheets>
  <definedNames>
    <definedName name="_xlnm.Print_Titles" localSheetId="0">面试成绩汇总表!$1:$2</definedName>
    <definedName name="_xlnm._FilterDatabase" localSheetId="0" hidden="1">面试成绩汇总表!$A$2:$H$19</definedName>
  </definedNames>
  <calcPr calcId="144525"/>
</workbook>
</file>

<file path=xl/sharedStrings.xml><?xml version="1.0" encoding="utf-8"?>
<sst xmlns="http://schemas.openxmlformats.org/spreadsheetml/2006/main" count="544" uniqueCount="312">
  <si>
    <t xml:space="preserve">白沙黎族自治县医疗集团2023年考核招聘卫生专业技术人才
面试成绩汇总表
</t>
  </si>
  <si>
    <t>序号</t>
  </si>
  <si>
    <t>报考岗位</t>
  </si>
  <si>
    <t>身份证号</t>
  </si>
  <si>
    <t>姓名</t>
  </si>
  <si>
    <t>抽签号</t>
  </si>
  <si>
    <t>面试成绩</t>
  </si>
  <si>
    <t>排名</t>
  </si>
  <si>
    <t>备注</t>
  </si>
  <si>
    <t>0101_中医师</t>
  </si>
  <si>
    <t>460004********1628</t>
  </si>
  <si>
    <t>陈南燕</t>
  </si>
  <si>
    <t>08</t>
  </si>
  <si>
    <t>460002********2516</t>
  </si>
  <si>
    <t>申泳俭</t>
  </si>
  <si>
    <t>01</t>
  </si>
  <si>
    <t>460027********0039</t>
  </si>
  <si>
    <t>张孟凯</t>
  </si>
  <si>
    <t>10</t>
  </si>
  <si>
    <t>460003********2626</t>
  </si>
  <si>
    <t>吴铁珠</t>
  </si>
  <si>
    <t>缺考</t>
  </si>
  <si>
    <t>0307_中医师</t>
  </si>
  <si>
    <t>469003********3525</t>
  </si>
  <si>
    <t>符月梅</t>
  </si>
  <si>
    <t>12</t>
  </si>
  <si>
    <t>460003********0023</t>
  </si>
  <si>
    <t>林小柔</t>
  </si>
  <si>
    <t>11</t>
  </si>
  <si>
    <t>460003********5821</t>
  </si>
  <si>
    <t>吕国英</t>
  </si>
  <si>
    <t>03</t>
  </si>
  <si>
    <t>460003********3252</t>
  </si>
  <si>
    <t>苏显家</t>
  </si>
  <si>
    <t>04</t>
  </si>
  <si>
    <t>460003********4273</t>
  </si>
  <si>
    <t>符士颖</t>
  </si>
  <si>
    <t>14</t>
  </si>
  <si>
    <t>460006********4424</t>
  </si>
  <si>
    <t>林燕飞</t>
  </si>
  <si>
    <t>06</t>
  </si>
  <si>
    <t>460030********0026</t>
  </si>
  <si>
    <t>李小荟</t>
  </si>
  <si>
    <t>17</t>
  </si>
  <si>
    <t>460003********2462</t>
  </si>
  <si>
    <t>李春翠</t>
  </si>
  <si>
    <t>13</t>
  </si>
  <si>
    <t>460004********0638</t>
  </si>
  <si>
    <t>王乃强</t>
  </si>
  <si>
    <t>07</t>
  </si>
  <si>
    <t>460003********6812</t>
  </si>
  <si>
    <t>严扬鑫</t>
  </si>
  <si>
    <t>15</t>
  </si>
  <si>
    <t>460030********3328</t>
  </si>
  <si>
    <t>杨洛贤</t>
  </si>
  <si>
    <t>09</t>
  </si>
  <si>
    <t>460002********4414</t>
  </si>
  <si>
    <t>全德华</t>
  </si>
  <si>
    <t>02</t>
  </si>
  <si>
    <t>460003********3423</t>
  </si>
  <si>
    <t>黄美丹</t>
  </si>
  <si>
    <t>0201_临床医师</t>
  </si>
  <si>
    <t>460003********2641</t>
  </si>
  <si>
    <t>李丽倩</t>
  </si>
  <si>
    <t>20</t>
  </si>
  <si>
    <t>460007********4979</t>
  </si>
  <si>
    <t>赵永镖</t>
  </si>
  <si>
    <t>460003********5219</t>
  </si>
  <si>
    <t>黎贵敏</t>
  </si>
  <si>
    <t>460030********3022</t>
  </si>
  <si>
    <t>李彩妹</t>
  </si>
  <si>
    <t>460003********6221</t>
  </si>
  <si>
    <t>吴婵</t>
  </si>
  <si>
    <t>28</t>
  </si>
  <si>
    <t>460003********2635</t>
  </si>
  <si>
    <t>梁海龙</t>
  </si>
  <si>
    <t>460003********4647</t>
  </si>
  <si>
    <t>陈学帼</t>
  </si>
  <si>
    <t>460007********0838</t>
  </si>
  <si>
    <t>张王平</t>
  </si>
  <si>
    <t>460030********3319</t>
  </si>
  <si>
    <t>林明</t>
  </si>
  <si>
    <t>460003********5829</t>
  </si>
  <si>
    <t>苻美玲</t>
  </si>
  <si>
    <t>460003********5830</t>
  </si>
  <si>
    <t>陈自力</t>
  </si>
  <si>
    <t>469007********5894</t>
  </si>
  <si>
    <t>吴浩</t>
  </si>
  <si>
    <t>469003********2721</t>
  </si>
  <si>
    <t>羊翠秋</t>
  </si>
  <si>
    <t>460007********7238</t>
  </si>
  <si>
    <t>占子超</t>
  </si>
  <si>
    <t>22</t>
  </si>
  <si>
    <t>460003********4056</t>
  </si>
  <si>
    <t>李学仕</t>
  </si>
  <si>
    <t>05</t>
  </si>
  <si>
    <t>460003********6611</t>
  </si>
  <si>
    <t>羊忠泽</t>
  </si>
  <si>
    <t>16</t>
  </si>
  <si>
    <t>431021********4132</t>
  </si>
  <si>
    <t>侯识志</t>
  </si>
  <si>
    <t>18</t>
  </si>
  <si>
    <t>460030********5712</t>
  </si>
  <si>
    <t>何仙辉</t>
  </si>
  <si>
    <t>460028********321X</t>
  </si>
  <si>
    <t>符运杰</t>
  </si>
  <si>
    <t>469007********4965</t>
  </si>
  <si>
    <t>吉波姑</t>
  </si>
  <si>
    <t>26</t>
  </si>
  <si>
    <t>460003********4654</t>
  </si>
  <si>
    <t>吴生侬</t>
  </si>
  <si>
    <t>460030********2122</t>
  </si>
  <si>
    <t>王颖</t>
  </si>
  <si>
    <t>460003********7026</t>
  </si>
  <si>
    <t>金映楼</t>
  </si>
  <si>
    <t>460003********2822</t>
  </si>
  <si>
    <t>吴柳兰</t>
  </si>
  <si>
    <t>460007********5369</t>
  </si>
  <si>
    <t>钟慧珍</t>
  </si>
  <si>
    <t>460003********4010</t>
  </si>
  <si>
    <t>王所雅</t>
  </si>
  <si>
    <t>460003********6627</t>
  </si>
  <si>
    <t>牛玉花</t>
  </si>
  <si>
    <t>460033********3267</t>
  </si>
  <si>
    <t>孙水霞</t>
  </si>
  <si>
    <t>0301_呼吸内科医师</t>
  </si>
  <si>
    <t>460003********061X</t>
  </si>
  <si>
    <t>0302_内科医师</t>
  </si>
  <si>
    <t>460030********0349</t>
  </si>
  <si>
    <t>460030********6618</t>
  </si>
  <si>
    <t>加试</t>
  </si>
  <si>
    <t>430181********130X</t>
  </si>
  <si>
    <t>0305_临床医师</t>
  </si>
  <si>
    <t>460030********0621</t>
  </si>
  <si>
    <t>469003********9528</t>
  </si>
  <si>
    <t>431225********0439</t>
  </si>
  <si>
    <t>460028********0021</t>
  </si>
  <si>
    <t>460030********091X</t>
  </si>
  <si>
    <t>0102_医学影像技师</t>
  </si>
  <si>
    <t>460031********5210</t>
  </si>
  <si>
    <t>460030********1822</t>
  </si>
  <si>
    <t>433101********0012</t>
  </si>
  <si>
    <t>460031********2825</t>
  </si>
  <si>
    <t>460003********3344</t>
  </si>
  <si>
    <t>460033********3898</t>
  </si>
  <si>
    <t>460003********4437</t>
  </si>
  <si>
    <t>460003********3088</t>
  </si>
  <si>
    <t>460030********5425</t>
  </si>
  <si>
    <t>460031********524X</t>
  </si>
  <si>
    <t>0204_护士</t>
  </si>
  <si>
    <t>460006********2920</t>
  </si>
  <si>
    <t>460001********2225</t>
  </si>
  <si>
    <t>440582********2643</t>
  </si>
  <si>
    <t>469025********1527</t>
  </si>
  <si>
    <t>460030********002X</t>
  </si>
  <si>
    <t>460030********0324</t>
  </si>
  <si>
    <t>460030********0027</t>
  </si>
  <si>
    <t>469003********5628</t>
  </si>
  <si>
    <t>469025********1824</t>
  </si>
  <si>
    <t>460030********334X</t>
  </si>
  <si>
    <t>460003********2421</t>
  </si>
  <si>
    <t>460003********6849</t>
  </si>
  <si>
    <t>460030********1229</t>
  </si>
  <si>
    <t>460003********2245</t>
  </si>
  <si>
    <t>460003********2629</t>
  </si>
  <si>
    <t>460030********6320</t>
  </si>
  <si>
    <t>460030********1842</t>
  </si>
  <si>
    <t>460030********2427</t>
  </si>
  <si>
    <t>0203_药师</t>
  </si>
  <si>
    <t>460007********7227</t>
  </si>
  <si>
    <t>44</t>
  </si>
  <si>
    <t>83.50</t>
  </si>
  <si>
    <t>460028********0868</t>
  </si>
  <si>
    <t>77.00</t>
  </si>
  <si>
    <t>47</t>
  </si>
  <si>
    <t>75.00</t>
  </si>
  <si>
    <t>460003********182X</t>
  </si>
  <si>
    <t>27</t>
  </si>
  <si>
    <t>74.66</t>
  </si>
  <si>
    <t>460033********3585</t>
  </si>
  <si>
    <t>55</t>
  </si>
  <si>
    <t>74.33</t>
  </si>
  <si>
    <t>460003********4223</t>
  </si>
  <si>
    <t>46</t>
  </si>
  <si>
    <t>74.26</t>
  </si>
  <si>
    <t>460030********3324</t>
  </si>
  <si>
    <t>57</t>
  </si>
  <si>
    <t>74.17</t>
  </si>
  <si>
    <t>460003********7820</t>
  </si>
  <si>
    <t>41</t>
  </si>
  <si>
    <t>73.83</t>
  </si>
  <si>
    <t>460028********0066</t>
  </si>
  <si>
    <t>73.67</t>
  </si>
  <si>
    <t>460003********7644</t>
  </si>
  <si>
    <t>23</t>
  </si>
  <si>
    <t>72.94</t>
  </si>
  <si>
    <t>460030********1228</t>
  </si>
  <si>
    <t>72.67</t>
  </si>
  <si>
    <t>460003********4222</t>
  </si>
  <si>
    <t>72.66</t>
  </si>
  <si>
    <t>460002********1524</t>
  </si>
  <si>
    <t>36</t>
  </si>
  <si>
    <t>71.77</t>
  </si>
  <si>
    <t>460003********3281</t>
  </si>
  <si>
    <t>71.50</t>
  </si>
  <si>
    <t>460030********1828</t>
  </si>
  <si>
    <t>61</t>
  </si>
  <si>
    <t>460003********2843</t>
  </si>
  <si>
    <t>49</t>
  </si>
  <si>
    <t>71.33</t>
  </si>
  <si>
    <t>460003********1829</t>
  </si>
  <si>
    <t>37</t>
  </si>
  <si>
    <t>70.83</t>
  </si>
  <si>
    <t>460002********3045</t>
  </si>
  <si>
    <t>70.60</t>
  </si>
  <si>
    <t>469003********2741</t>
  </si>
  <si>
    <t>35</t>
  </si>
  <si>
    <t>70.50</t>
  </si>
  <si>
    <t>460031********5223</t>
  </si>
  <si>
    <t>40</t>
  </si>
  <si>
    <t>70.17</t>
  </si>
  <si>
    <t>460003********2622</t>
  </si>
  <si>
    <t>32</t>
  </si>
  <si>
    <t>70.00</t>
  </si>
  <si>
    <t>469003********5621</t>
  </si>
  <si>
    <t>42</t>
  </si>
  <si>
    <t>69.84</t>
  </si>
  <si>
    <t>460030********0320</t>
  </si>
  <si>
    <t>33</t>
  </si>
  <si>
    <t>69.00</t>
  </si>
  <si>
    <t>460003********3041</t>
  </si>
  <si>
    <t>50</t>
  </si>
  <si>
    <t>68.67</t>
  </si>
  <si>
    <t>460003********0244</t>
  </si>
  <si>
    <t>68.66</t>
  </si>
  <si>
    <t>460007********082X</t>
  </si>
  <si>
    <t>68.27</t>
  </si>
  <si>
    <t>460003********3247</t>
  </si>
  <si>
    <t>68.23</t>
  </si>
  <si>
    <t>460003********6643</t>
  </si>
  <si>
    <t>67.50</t>
  </si>
  <si>
    <t>460003********4823</t>
  </si>
  <si>
    <t>460003********4022</t>
  </si>
  <si>
    <t>59</t>
  </si>
  <si>
    <t>67.00</t>
  </si>
  <si>
    <t>460003********1820</t>
  </si>
  <si>
    <t>43</t>
  </si>
  <si>
    <t>66.16</t>
  </si>
  <si>
    <t>460026********002X</t>
  </si>
  <si>
    <t>60</t>
  </si>
  <si>
    <t>66.00</t>
  </si>
  <si>
    <t>460003********281X</t>
  </si>
  <si>
    <t>25</t>
  </si>
  <si>
    <t>65.67</t>
  </si>
  <si>
    <t>460003********382X</t>
  </si>
  <si>
    <t>460200********4436</t>
  </si>
  <si>
    <t>65.50</t>
  </si>
  <si>
    <t>460030********1526</t>
  </si>
  <si>
    <t>65.43</t>
  </si>
  <si>
    <t>460031********0059</t>
  </si>
  <si>
    <t>38</t>
  </si>
  <si>
    <t>65.00</t>
  </si>
  <si>
    <t>460030********1522</t>
  </si>
  <si>
    <t>53</t>
  </si>
  <si>
    <t>64.83</t>
  </si>
  <si>
    <t>460030********6027</t>
  </si>
  <si>
    <t>51</t>
  </si>
  <si>
    <t>64.50</t>
  </si>
  <si>
    <t>460027********5964</t>
  </si>
  <si>
    <t>29</t>
  </si>
  <si>
    <t>64.33</t>
  </si>
  <si>
    <t>460300********0024</t>
  </si>
  <si>
    <t>63.93</t>
  </si>
  <si>
    <t>460034********306X</t>
  </si>
  <si>
    <t>48</t>
  </si>
  <si>
    <t>63.17</t>
  </si>
  <si>
    <t>460030********152X</t>
  </si>
  <si>
    <t>62.93</t>
  </si>
  <si>
    <t>460003********4646</t>
  </si>
  <si>
    <t>30</t>
  </si>
  <si>
    <t>62.67</t>
  </si>
  <si>
    <t>460003********0424</t>
  </si>
  <si>
    <t>62.00</t>
  </si>
  <si>
    <t>460300********0040</t>
  </si>
  <si>
    <t>52</t>
  </si>
  <si>
    <t>460003********4258</t>
  </si>
  <si>
    <t>21</t>
  </si>
  <si>
    <t>60.84</t>
  </si>
  <si>
    <t>460003********0031</t>
  </si>
  <si>
    <t>469003********2424</t>
  </si>
  <si>
    <t>56</t>
  </si>
  <si>
    <t>60.00</t>
  </si>
  <si>
    <t>460004********5233</t>
  </si>
  <si>
    <t>59.50</t>
  </si>
  <si>
    <t>面试成绩不合格</t>
  </si>
  <si>
    <t>460004********1410</t>
  </si>
  <si>
    <t>45</t>
  </si>
  <si>
    <t>59.00</t>
  </si>
  <si>
    <t>469024********082X</t>
  </si>
  <si>
    <t>58</t>
  </si>
  <si>
    <t>43.00</t>
  </si>
  <si>
    <t>460003********5420</t>
  </si>
  <si>
    <t>19</t>
  </si>
  <si>
    <t>38.67</t>
  </si>
  <si>
    <t>460003********4470</t>
  </si>
  <si>
    <t>460028********0902</t>
  </si>
  <si>
    <t>460003********2045</t>
  </si>
  <si>
    <t>460031********525X</t>
  </si>
  <si>
    <t>460003********2610</t>
  </si>
  <si>
    <t>460003********2866</t>
  </si>
  <si>
    <t>460007********496X</t>
  </si>
  <si>
    <t>460003********2445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</si>
</sst>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176" fontId="2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5"/>
  <sheetViews>
    <sheetView tabSelected="1" workbookViewId="0">
      <selection activeCell="J4" sqref="J4"/>
    </sheetView>
  </sheetViews>
  <sheetFormatPr defaultColWidth="10.125" defaultRowHeight="33" customHeight="1" outlineLevelCol="7"/>
  <cols>
    <col min="1" max="1" width="6.875" style="2" customWidth="1"/>
    <col min="2" max="2" width="18.875" style="2" customWidth="1"/>
    <col min="3" max="3" width="25.5" style="2" customWidth="1"/>
    <col min="4" max="4" width="10.875" style="2" customWidth="1"/>
    <col min="5" max="5" width="10" style="3" customWidth="1"/>
    <col min="6" max="6" width="13.625" style="4" customWidth="1"/>
    <col min="7" max="7" width="7" style="4" customWidth="1"/>
    <col min="8" max="8" width="7.875" style="2" customWidth="1"/>
    <col min="9" max="16381" width="10.125" style="2" customWidth="1"/>
    <col min="16382" max="16384" width="10.125" style="2"/>
  </cols>
  <sheetData>
    <row r="1" ht="5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34" customHeight="1" spans="1:8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6" t="s">
        <v>7</v>
      </c>
      <c r="H2" s="6" t="s">
        <v>8</v>
      </c>
    </row>
    <row r="3" ht="34" customHeight="1" spans="1:8">
      <c r="A3" s="9">
        <v>1</v>
      </c>
      <c r="B3" s="10" t="s">
        <v>9</v>
      </c>
      <c r="C3" s="9" t="s">
        <v>10</v>
      </c>
      <c r="D3" s="11" t="s">
        <v>11</v>
      </c>
      <c r="E3" s="12" t="s">
        <v>12</v>
      </c>
      <c r="F3" s="13">
        <v>80</v>
      </c>
      <c r="G3" s="9">
        <v>1</v>
      </c>
      <c r="H3" s="9"/>
    </row>
    <row r="4" ht="34" customHeight="1" spans="1:8">
      <c r="A4" s="9">
        <v>2</v>
      </c>
      <c r="B4" s="10" t="s">
        <v>9</v>
      </c>
      <c r="C4" s="9" t="s">
        <v>13</v>
      </c>
      <c r="D4" s="11" t="s">
        <v>14</v>
      </c>
      <c r="E4" s="12" t="s">
        <v>15</v>
      </c>
      <c r="F4" s="13">
        <v>78</v>
      </c>
      <c r="G4" s="9">
        <v>2</v>
      </c>
      <c r="H4" s="9"/>
    </row>
    <row r="5" ht="34" customHeight="1" spans="1:8">
      <c r="A5" s="9">
        <v>3</v>
      </c>
      <c r="B5" s="10" t="s">
        <v>9</v>
      </c>
      <c r="C5" s="9" t="s">
        <v>16</v>
      </c>
      <c r="D5" s="11" t="s">
        <v>17</v>
      </c>
      <c r="E5" s="12" t="s">
        <v>18</v>
      </c>
      <c r="F5" s="13">
        <v>60</v>
      </c>
      <c r="G5" s="9">
        <v>3</v>
      </c>
      <c r="H5" s="9"/>
    </row>
    <row r="6" ht="34" customHeight="1" spans="1:8">
      <c r="A6" s="9">
        <v>4</v>
      </c>
      <c r="B6" s="10" t="s">
        <v>9</v>
      </c>
      <c r="C6" s="9" t="s">
        <v>19</v>
      </c>
      <c r="D6" s="11" t="s">
        <v>20</v>
      </c>
      <c r="E6" s="12"/>
      <c r="F6" s="13"/>
      <c r="G6" s="9"/>
      <c r="H6" s="9" t="s">
        <v>21</v>
      </c>
    </row>
    <row r="7" ht="34" customHeight="1" spans="1:8">
      <c r="A7" s="9">
        <v>5</v>
      </c>
      <c r="B7" s="10" t="s">
        <v>22</v>
      </c>
      <c r="C7" s="9" t="s">
        <v>23</v>
      </c>
      <c r="D7" s="11" t="s">
        <v>24</v>
      </c>
      <c r="E7" s="12" t="s">
        <v>25</v>
      </c>
      <c r="F7" s="13">
        <v>79.33</v>
      </c>
      <c r="G7" s="9">
        <v>1</v>
      </c>
      <c r="H7" s="9"/>
    </row>
    <row r="8" ht="34" customHeight="1" spans="1:8">
      <c r="A8" s="9">
        <v>6</v>
      </c>
      <c r="B8" s="10" t="s">
        <v>22</v>
      </c>
      <c r="C8" s="9" t="s">
        <v>26</v>
      </c>
      <c r="D8" s="11" t="s">
        <v>27</v>
      </c>
      <c r="E8" s="12" t="s">
        <v>28</v>
      </c>
      <c r="F8" s="13">
        <v>76.17</v>
      </c>
      <c r="G8" s="9">
        <v>2</v>
      </c>
      <c r="H8" s="9"/>
    </row>
    <row r="9" ht="34" customHeight="1" spans="1:8">
      <c r="A9" s="9">
        <v>7</v>
      </c>
      <c r="B9" s="10" t="s">
        <v>22</v>
      </c>
      <c r="C9" s="9" t="s">
        <v>29</v>
      </c>
      <c r="D9" s="11" t="s">
        <v>30</v>
      </c>
      <c r="E9" s="12" t="s">
        <v>31</v>
      </c>
      <c r="F9" s="13">
        <v>74.5</v>
      </c>
      <c r="G9" s="9">
        <v>3</v>
      </c>
      <c r="H9" s="9"/>
    </row>
    <row r="10" ht="34" customHeight="1" spans="1:8">
      <c r="A10" s="9">
        <v>8</v>
      </c>
      <c r="B10" s="10" t="s">
        <v>22</v>
      </c>
      <c r="C10" s="9" t="s">
        <v>32</v>
      </c>
      <c r="D10" s="11" t="s">
        <v>33</v>
      </c>
      <c r="E10" s="12" t="s">
        <v>34</v>
      </c>
      <c r="F10" s="13">
        <v>73.17</v>
      </c>
      <c r="G10" s="9">
        <v>4</v>
      </c>
      <c r="H10" s="9"/>
    </row>
    <row r="11" ht="34" customHeight="1" spans="1:8">
      <c r="A11" s="9">
        <v>9</v>
      </c>
      <c r="B11" s="10" t="s">
        <v>22</v>
      </c>
      <c r="C11" s="9" t="s">
        <v>35</v>
      </c>
      <c r="D11" s="11" t="s">
        <v>36</v>
      </c>
      <c r="E11" s="12" t="s">
        <v>37</v>
      </c>
      <c r="F11" s="13">
        <v>67.67</v>
      </c>
      <c r="G11" s="9">
        <v>5</v>
      </c>
      <c r="H11" s="9"/>
    </row>
    <row r="12" ht="34" customHeight="1" spans="1:8">
      <c r="A12" s="9">
        <v>10</v>
      </c>
      <c r="B12" s="10" t="s">
        <v>22</v>
      </c>
      <c r="C12" s="9" t="s">
        <v>38</v>
      </c>
      <c r="D12" s="11" t="s">
        <v>39</v>
      </c>
      <c r="E12" s="12" t="s">
        <v>40</v>
      </c>
      <c r="F12" s="13">
        <v>67.67</v>
      </c>
      <c r="G12" s="9">
        <v>5</v>
      </c>
      <c r="H12" s="9"/>
    </row>
    <row r="13" ht="34" customHeight="1" spans="1:8">
      <c r="A13" s="9">
        <v>11</v>
      </c>
      <c r="B13" s="10" t="s">
        <v>22</v>
      </c>
      <c r="C13" s="9" t="s">
        <v>41</v>
      </c>
      <c r="D13" s="11" t="s">
        <v>42</v>
      </c>
      <c r="E13" s="12" t="s">
        <v>43</v>
      </c>
      <c r="F13" s="13">
        <v>67</v>
      </c>
      <c r="G13" s="9">
        <v>7</v>
      </c>
      <c r="H13" s="9"/>
    </row>
    <row r="14" ht="34" customHeight="1" spans="1:8">
      <c r="A14" s="9">
        <v>12</v>
      </c>
      <c r="B14" s="10" t="s">
        <v>22</v>
      </c>
      <c r="C14" s="9" t="s">
        <v>44</v>
      </c>
      <c r="D14" s="11" t="s">
        <v>45</v>
      </c>
      <c r="E14" s="12" t="s">
        <v>46</v>
      </c>
      <c r="F14" s="13">
        <v>66</v>
      </c>
      <c r="G14" s="9">
        <v>8</v>
      </c>
      <c r="H14" s="9"/>
    </row>
    <row r="15" ht="34" customHeight="1" spans="1:8">
      <c r="A15" s="9">
        <v>13</v>
      </c>
      <c r="B15" s="10" t="s">
        <v>22</v>
      </c>
      <c r="C15" s="9" t="s">
        <v>47</v>
      </c>
      <c r="D15" s="11" t="s">
        <v>48</v>
      </c>
      <c r="E15" s="12" t="s">
        <v>49</v>
      </c>
      <c r="F15" s="13">
        <v>65</v>
      </c>
      <c r="G15" s="9">
        <v>9</v>
      </c>
      <c r="H15" s="9"/>
    </row>
    <row r="16" ht="34" customHeight="1" spans="1:8">
      <c r="A16" s="9">
        <v>14</v>
      </c>
      <c r="B16" s="10" t="s">
        <v>22</v>
      </c>
      <c r="C16" s="9" t="s">
        <v>50</v>
      </c>
      <c r="D16" s="11" t="s">
        <v>51</v>
      </c>
      <c r="E16" s="12" t="s">
        <v>52</v>
      </c>
      <c r="F16" s="13">
        <v>64.67</v>
      </c>
      <c r="G16" s="9">
        <v>10</v>
      </c>
      <c r="H16" s="9"/>
    </row>
    <row r="17" ht="34" customHeight="1" spans="1:8">
      <c r="A17" s="9">
        <v>15</v>
      </c>
      <c r="B17" s="10" t="s">
        <v>22</v>
      </c>
      <c r="C17" s="9" t="s">
        <v>53</v>
      </c>
      <c r="D17" s="11" t="s">
        <v>54</v>
      </c>
      <c r="E17" s="12" t="s">
        <v>55</v>
      </c>
      <c r="F17" s="13">
        <v>62.67</v>
      </c>
      <c r="G17" s="9">
        <v>11</v>
      </c>
      <c r="H17" s="9"/>
    </row>
    <row r="18" ht="34" customHeight="1" spans="1:8">
      <c r="A18" s="9">
        <v>16</v>
      </c>
      <c r="B18" s="10" t="s">
        <v>22</v>
      </c>
      <c r="C18" s="9" t="s">
        <v>56</v>
      </c>
      <c r="D18" s="11" t="s">
        <v>57</v>
      </c>
      <c r="E18" s="12" t="s">
        <v>58</v>
      </c>
      <c r="F18" s="13">
        <v>60</v>
      </c>
      <c r="G18" s="9">
        <v>12</v>
      </c>
      <c r="H18" s="9"/>
    </row>
    <row r="19" ht="34" customHeight="1" spans="1:8">
      <c r="A19" s="9">
        <v>17</v>
      </c>
      <c r="B19" s="10" t="s">
        <v>22</v>
      </c>
      <c r="C19" s="9" t="s">
        <v>59</v>
      </c>
      <c r="D19" s="11" t="s">
        <v>60</v>
      </c>
      <c r="E19" s="12"/>
      <c r="F19" s="13"/>
      <c r="G19" s="9"/>
      <c r="H19" s="9" t="s">
        <v>21</v>
      </c>
    </row>
    <row r="20" customHeight="1" spans="1:8">
      <c r="A20" s="9">
        <v>18</v>
      </c>
      <c r="B20" s="14" t="s">
        <v>61</v>
      </c>
      <c r="C20" s="9" t="s">
        <v>62</v>
      </c>
      <c r="D20" s="15" t="s">
        <v>63</v>
      </c>
      <c r="E20" s="16" t="s">
        <v>64</v>
      </c>
      <c r="F20" s="17">
        <v>83.5</v>
      </c>
      <c r="G20" s="18">
        <v>1</v>
      </c>
      <c r="H20" s="18"/>
    </row>
    <row r="21" customHeight="1" spans="1:8">
      <c r="A21" s="9">
        <v>19</v>
      </c>
      <c r="B21" s="14" t="s">
        <v>61</v>
      </c>
      <c r="C21" s="9" t="s">
        <v>65</v>
      </c>
      <c r="D21" s="15" t="s">
        <v>66</v>
      </c>
      <c r="E21" s="16" t="s">
        <v>12</v>
      </c>
      <c r="F21" s="17">
        <v>79.5</v>
      </c>
      <c r="G21" s="18">
        <v>2</v>
      </c>
      <c r="H21" s="18"/>
    </row>
    <row r="22" customHeight="1" spans="1:8">
      <c r="A22" s="9">
        <v>20</v>
      </c>
      <c r="B22" s="14" t="s">
        <v>61</v>
      </c>
      <c r="C22" s="9" t="s">
        <v>67</v>
      </c>
      <c r="D22" s="15" t="s">
        <v>68</v>
      </c>
      <c r="E22" s="16" t="s">
        <v>34</v>
      </c>
      <c r="F22" s="17">
        <v>78.5</v>
      </c>
      <c r="G22" s="18">
        <v>3</v>
      </c>
      <c r="H22" s="18"/>
    </row>
    <row r="23" customHeight="1" spans="1:8">
      <c r="A23" s="9">
        <v>21</v>
      </c>
      <c r="B23" s="14" t="s">
        <v>61</v>
      </c>
      <c r="C23" s="9" t="s">
        <v>69</v>
      </c>
      <c r="D23" s="15" t="s">
        <v>70</v>
      </c>
      <c r="E23" s="16" t="s">
        <v>28</v>
      </c>
      <c r="F23" s="17">
        <v>72.83</v>
      </c>
      <c r="G23" s="18">
        <v>4</v>
      </c>
      <c r="H23" s="18"/>
    </row>
    <row r="24" customHeight="1" spans="1:8">
      <c r="A24" s="9">
        <v>22</v>
      </c>
      <c r="B24" s="14" t="s">
        <v>61</v>
      </c>
      <c r="C24" s="9" t="s">
        <v>71</v>
      </c>
      <c r="D24" s="15" t="s">
        <v>72</v>
      </c>
      <c r="E24" s="16" t="s">
        <v>73</v>
      </c>
      <c r="F24" s="17">
        <v>72.33</v>
      </c>
      <c r="G24" s="18">
        <v>5</v>
      </c>
      <c r="H24" s="18"/>
    </row>
    <row r="25" customHeight="1" spans="1:8">
      <c r="A25" s="9">
        <v>23</v>
      </c>
      <c r="B25" s="14" t="s">
        <v>61</v>
      </c>
      <c r="C25" s="9" t="s">
        <v>74</v>
      </c>
      <c r="D25" s="15" t="s">
        <v>75</v>
      </c>
      <c r="E25" s="16" t="s">
        <v>46</v>
      </c>
      <c r="F25" s="17">
        <v>71.17</v>
      </c>
      <c r="G25" s="18">
        <v>6</v>
      </c>
      <c r="H25" s="18"/>
    </row>
    <row r="26" customHeight="1" spans="1:8">
      <c r="A26" s="9">
        <v>24</v>
      </c>
      <c r="B26" s="14" t="s">
        <v>61</v>
      </c>
      <c r="C26" s="9" t="s">
        <v>76</v>
      </c>
      <c r="D26" s="15" t="s">
        <v>77</v>
      </c>
      <c r="E26" s="16" t="s">
        <v>18</v>
      </c>
      <c r="F26" s="17">
        <v>71.17</v>
      </c>
      <c r="G26" s="18">
        <v>6</v>
      </c>
      <c r="H26" s="18"/>
    </row>
    <row r="27" customHeight="1" spans="1:8">
      <c r="A27" s="9">
        <v>25</v>
      </c>
      <c r="B27" s="14" t="s">
        <v>61</v>
      </c>
      <c r="C27" s="9" t="s">
        <v>78</v>
      </c>
      <c r="D27" s="15" t="s">
        <v>79</v>
      </c>
      <c r="E27" s="16" t="s">
        <v>43</v>
      </c>
      <c r="F27" s="17">
        <v>69.83</v>
      </c>
      <c r="G27" s="18">
        <v>8</v>
      </c>
      <c r="H27" s="18"/>
    </row>
    <row r="28" customHeight="1" spans="1:8">
      <c r="A28" s="9">
        <v>26</v>
      </c>
      <c r="B28" s="14" t="s">
        <v>61</v>
      </c>
      <c r="C28" s="9" t="s">
        <v>80</v>
      </c>
      <c r="D28" s="15" t="s">
        <v>81</v>
      </c>
      <c r="E28" s="16" t="s">
        <v>55</v>
      </c>
      <c r="F28" s="17">
        <v>68.5</v>
      </c>
      <c r="G28" s="18">
        <v>9</v>
      </c>
      <c r="H28" s="18"/>
    </row>
    <row r="29" customHeight="1" spans="1:8">
      <c r="A29" s="9">
        <v>27</v>
      </c>
      <c r="B29" s="14" t="s">
        <v>61</v>
      </c>
      <c r="C29" s="9" t="s">
        <v>82</v>
      </c>
      <c r="D29" s="15" t="s">
        <v>83</v>
      </c>
      <c r="E29" s="16" t="s">
        <v>15</v>
      </c>
      <c r="F29" s="17">
        <v>68.17</v>
      </c>
      <c r="G29" s="18">
        <v>10</v>
      </c>
      <c r="H29" s="18"/>
    </row>
    <row r="30" customHeight="1" spans="1:8">
      <c r="A30" s="9">
        <v>28</v>
      </c>
      <c r="B30" s="14" t="s">
        <v>61</v>
      </c>
      <c r="C30" s="9" t="s">
        <v>84</v>
      </c>
      <c r="D30" s="15" t="s">
        <v>85</v>
      </c>
      <c r="E30" s="16" t="s">
        <v>25</v>
      </c>
      <c r="F30" s="17">
        <v>67.5</v>
      </c>
      <c r="G30" s="18">
        <v>11</v>
      </c>
      <c r="H30" s="18"/>
    </row>
    <row r="31" customHeight="1" spans="1:8">
      <c r="A31" s="9">
        <v>29</v>
      </c>
      <c r="B31" s="14" t="s">
        <v>61</v>
      </c>
      <c r="C31" s="9" t="s">
        <v>86</v>
      </c>
      <c r="D31" s="15" t="s">
        <v>87</v>
      </c>
      <c r="E31" s="16" t="s">
        <v>58</v>
      </c>
      <c r="F31" s="17">
        <v>67.5</v>
      </c>
      <c r="G31" s="18">
        <v>11</v>
      </c>
      <c r="H31" s="18"/>
    </row>
    <row r="32" customHeight="1" spans="1:8">
      <c r="A32" s="9">
        <v>30</v>
      </c>
      <c r="B32" s="14" t="s">
        <v>61</v>
      </c>
      <c r="C32" s="9" t="s">
        <v>88</v>
      </c>
      <c r="D32" s="15" t="s">
        <v>89</v>
      </c>
      <c r="E32" s="16" t="s">
        <v>49</v>
      </c>
      <c r="F32" s="17">
        <v>67.33</v>
      </c>
      <c r="G32" s="18">
        <v>13</v>
      </c>
      <c r="H32" s="18"/>
    </row>
    <row r="33" customHeight="1" spans="1:8">
      <c r="A33" s="9">
        <v>31</v>
      </c>
      <c r="B33" s="14" t="s">
        <v>61</v>
      </c>
      <c r="C33" s="9" t="s">
        <v>90</v>
      </c>
      <c r="D33" s="15" t="s">
        <v>91</v>
      </c>
      <c r="E33" s="16" t="s">
        <v>92</v>
      </c>
      <c r="F33" s="17">
        <v>65.83</v>
      </c>
      <c r="G33" s="18">
        <v>14</v>
      </c>
      <c r="H33" s="18"/>
    </row>
    <row r="34" customHeight="1" spans="1:8">
      <c r="A34" s="9">
        <v>32</v>
      </c>
      <c r="B34" s="14" t="s">
        <v>61</v>
      </c>
      <c r="C34" s="9" t="s">
        <v>93</v>
      </c>
      <c r="D34" s="15" t="s">
        <v>94</v>
      </c>
      <c r="E34" s="16" t="s">
        <v>95</v>
      </c>
      <c r="F34" s="17">
        <v>64.83</v>
      </c>
      <c r="G34" s="18">
        <v>15</v>
      </c>
      <c r="H34" s="18"/>
    </row>
    <row r="35" customHeight="1" spans="1:8">
      <c r="A35" s="9">
        <v>33</v>
      </c>
      <c r="B35" s="14" t="s">
        <v>61</v>
      </c>
      <c r="C35" s="9" t="s">
        <v>96</v>
      </c>
      <c r="D35" s="15" t="s">
        <v>97</v>
      </c>
      <c r="E35" s="16" t="s">
        <v>98</v>
      </c>
      <c r="F35" s="17">
        <v>64.67</v>
      </c>
      <c r="G35" s="18">
        <v>16</v>
      </c>
      <c r="H35" s="18"/>
    </row>
    <row r="36" customHeight="1" spans="1:8">
      <c r="A36" s="9">
        <v>34</v>
      </c>
      <c r="B36" s="14" t="s">
        <v>61</v>
      </c>
      <c r="C36" s="9" t="s">
        <v>99</v>
      </c>
      <c r="D36" s="15" t="s">
        <v>100</v>
      </c>
      <c r="E36" s="16" t="s">
        <v>101</v>
      </c>
      <c r="F36" s="17">
        <v>64.67</v>
      </c>
      <c r="G36" s="18">
        <v>16</v>
      </c>
      <c r="H36" s="18"/>
    </row>
    <row r="37" customHeight="1" spans="1:8">
      <c r="A37" s="9">
        <v>35</v>
      </c>
      <c r="B37" s="14" t="s">
        <v>61</v>
      </c>
      <c r="C37" s="9" t="s">
        <v>102</v>
      </c>
      <c r="D37" s="15" t="s">
        <v>103</v>
      </c>
      <c r="E37" s="16" t="s">
        <v>37</v>
      </c>
      <c r="F37" s="17">
        <v>64.67</v>
      </c>
      <c r="G37" s="18">
        <v>16</v>
      </c>
      <c r="H37" s="18"/>
    </row>
    <row r="38" customHeight="1" spans="1:8">
      <c r="A38" s="9">
        <v>36</v>
      </c>
      <c r="B38" s="14" t="s">
        <v>61</v>
      </c>
      <c r="C38" s="9" t="s">
        <v>104</v>
      </c>
      <c r="D38" s="15" t="s">
        <v>105</v>
      </c>
      <c r="E38" s="16" t="s">
        <v>52</v>
      </c>
      <c r="F38" s="17">
        <v>64.33</v>
      </c>
      <c r="G38" s="18">
        <v>19</v>
      </c>
      <c r="H38" s="18"/>
    </row>
    <row r="39" customHeight="1" spans="1:8">
      <c r="A39" s="9">
        <v>37</v>
      </c>
      <c r="B39" s="14" t="s">
        <v>61</v>
      </c>
      <c r="C39" s="9" t="s">
        <v>106</v>
      </c>
      <c r="D39" s="15" t="s">
        <v>107</v>
      </c>
      <c r="E39" s="16" t="s">
        <v>108</v>
      </c>
      <c r="F39" s="17">
        <v>62</v>
      </c>
      <c r="G39" s="18">
        <v>20</v>
      </c>
      <c r="H39" s="18"/>
    </row>
    <row r="40" customHeight="1" spans="1:8">
      <c r="A40" s="9">
        <v>38</v>
      </c>
      <c r="B40" s="14" t="s">
        <v>61</v>
      </c>
      <c r="C40" s="9" t="s">
        <v>109</v>
      </c>
      <c r="D40" s="15" t="s">
        <v>110</v>
      </c>
      <c r="E40" s="16"/>
      <c r="F40" s="17"/>
      <c r="G40" s="18"/>
      <c r="H40" s="18" t="s">
        <v>21</v>
      </c>
    </row>
    <row r="41" customHeight="1" spans="1:8">
      <c r="A41" s="9">
        <v>39</v>
      </c>
      <c r="B41" s="14" t="s">
        <v>61</v>
      </c>
      <c r="C41" s="9" t="s">
        <v>111</v>
      </c>
      <c r="D41" s="15" t="s">
        <v>112</v>
      </c>
      <c r="E41" s="16"/>
      <c r="F41" s="17"/>
      <c r="G41" s="18"/>
      <c r="H41" s="18" t="s">
        <v>21</v>
      </c>
    </row>
    <row r="42" customHeight="1" spans="1:8">
      <c r="A42" s="9">
        <v>40</v>
      </c>
      <c r="B42" s="14" t="s">
        <v>61</v>
      </c>
      <c r="C42" s="9" t="s">
        <v>113</v>
      </c>
      <c r="D42" s="15" t="s">
        <v>114</v>
      </c>
      <c r="E42" s="16"/>
      <c r="F42" s="17"/>
      <c r="G42" s="18"/>
      <c r="H42" s="18" t="s">
        <v>21</v>
      </c>
    </row>
    <row r="43" customHeight="1" spans="1:8">
      <c r="A43" s="9">
        <v>41</v>
      </c>
      <c r="B43" s="14" t="s">
        <v>61</v>
      </c>
      <c r="C43" s="9" t="s">
        <v>115</v>
      </c>
      <c r="D43" s="15" t="s">
        <v>116</v>
      </c>
      <c r="E43" s="16"/>
      <c r="F43" s="17"/>
      <c r="G43" s="18"/>
      <c r="H43" s="18" t="s">
        <v>21</v>
      </c>
    </row>
    <row r="44" customHeight="1" spans="1:8">
      <c r="A44" s="9">
        <v>42</v>
      </c>
      <c r="B44" s="14" t="s">
        <v>61</v>
      </c>
      <c r="C44" s="9" t="s">
        <v>117</v>
      </c>
      <c r="D44" s="15" t="s">
        <v>118</v>
      </c>
      <c r="E44" s="16"/>
      <c r="F44" s="17"/>
      <c r="G44" s="18"/>
      <c r="H44" s="18" t="s">
        <v>21</v>
      </c>
    </row>
    <row r="45" customHeight="1" spans="1:8">
      <c r="A45" s="9">
        <v>43</v>
      </c>
      <c r="B45" s="14" t="s">
        <v>61</v>
      </c>
      <c r="C45" s="9" t="s">
        <v>119</v>
      </c>
      <c r="D45" s="15" t="s">
        <v>120</v>
      </c>
      <c r="E45" s="16"/>
      <c r="F45" s="17"/>
      <c r="G45" s="18"/>
      <c r="H45" s="18" t="s">
        <v>21</v>
      </c>
    </row>
    <row r="46" customHeight="1" spans="1:8">
      <c r="A46" s="9">
        <v>44</v>
      </c>
      <c r="B46" s="14" t="s">
        <v>61</v>
      </c>
      <c r="C46" s="9" t="s">
        <v>121</v>
      </c>
      <c r="D46" s="15" t="s">
        <v>122</v>
      </c>
      <c r="E46" s="16"/>
      <c r="F46" s="17"/>
      <c r="G46" s="18"/>
      <c r="H46" s="18" t="s">
        <v>21</v>
      </c>
    </row>
    <row r="47" customHeight="1" spans="1:8">
      <c r="A47" s="9">
        <v>45</v>
      </c>
      <c r="B47" s="14" t="s">
        <v>61</v>
      </c>
      <c r="C47" s="9" t="s">
        <v>123</v>
      </c>
      <c r="D47" s="15" t="s">
        <v>124</v>
      </c>
      <c r="E47" s="16"/>
      <c r="F47" s="17"/>
      <c r="G47" s="18"/>
      <c r="H47" s="18" t="s">
        <v>21</v>
      </c>
    </row>
    <row r="48" customHeight="1" spans="1:8">
      <c r="A48" s="9">
        <v>46</v>
      </c>
      <c r="B48" s="14" t="s">
        <v>125</v>
      </c>
      <c r="C48" s="9" t="s">
        <v>126</v>
      </c>
      <c r="D48" s="14" t="str">
        <f>"杨祚明"</f>
        <v>杨祚明</v>
      </c>
      <c r="E48" s="16" t="s">
        <v>40</v>
      </c>
      <c r="F48" s="17">
        <v>68</v>
      </c>
      <c r="G48" s="18">
        <v>1</v>
      </c>
      <c r="H48" s="9"/>
    </row>
    <row r="49" customHeight="1" spans="1:8">
      <c r="A49" s="9">
        <v>47</v>
      </c>
      <c r="B49" s="14" t="s">
        <v>127</v>
      </c>
      <c r="C49" s="9" t="s">
        <v>128</v>
      </c>
      <c r="D49" s="14" t="str">
        <f>"胡川楠"</f>
        <v>胡川楠</v>
      </c>
      <c r="E49" s="16" t="s">
        <v>12</v>
      </c>
      <c r="F49" s="17">
        <v>66.67</v>
      </c>
      <c r="G49" s="18">
        <v>1</v>
      </c>
      <c r="H49" s="9"/>
    </row>
    <row r="50" customHeight="1" spans="1:8">
      <c r="A50" s="9">
        <v>48</v>
      </c>
      <c r="B50" s="14" t="s">
        <v>127</v>
      </c>
      <c r="C50" s="9" t="s">
        <v>129</v>
      </c>
      <c r="D50" s="14" t="str">
        <f>"许昊"</f>
        <v>许昊</v>
      </c>
      <c r="E50" s="16" t="s">
        <v>15</v>
      </c>
      <c r="F50" s="17">
        <v>65</v>
      </c>
      <c r="G50" s="18">
        <v>2</v>
      </c>
      <c r="H50" s="9" t="s">
        <v>130</v>
      </c>
    </row>
    <row r="51" customHeight="1" spans="1:8">
      <c r="A51" s="9">
        <v>49</v>
      </c>
      <c r="B51" s="14" t="s">
        <v>127</v>
      </c>
      <c r="C51" s="9" t="s">
        <v>131</v>
      </c>
      <c r="D51" s="14" t="str">
        <f>"李文静"</f>
        <v>李文静</v>
      </c>
      <c r="E51" s="16" t="s">
        <v>31</v>
      </c>
      <c r="F51" s="17">
        <v>65</v>
      </c>
      <c r="G51" s="18">
        <v>2</v>
      </c>
      <c r="H51" s="9" t="s">
        <v>130</v>
      </c>
    </row>
    <row r="52" customHeight="1" spans="1:8">
      <c r="A52" s="9">
        <v>50</v>
      </c>
      <c r="B52" s="14" t="s">
        <v>132</v>
      </c>
      <c r="C52" s="9" t="s">
        <v>133</v>
      </c>
      <c r="D52" s="14" t="str">
        <f>"吴天"</f>
        <v>吴天</v>
      </c>
      <c r="E52" s="16" t="s">
        <v>34</v>
      </c>
      <c r="F52" s="17">
        <v>80.33</v>
      </c>
      <c r="G52" s="18">
        <v>1</v>
      </c>
      <c r="H52" s="9"/>
    </row>
    <row r="53" customHeight="1" spans="1:8">
      <c r="A53" s="9">
        <v>51</v>
      </c>
      <c r="B53" s="14" t="s">
        <v>132</v>
      </c>
      <c r="C53" s="9" t="s">
        <v>134</v>
      </c>
      <c r="D53" s="14" t="str">
        <f>"简福爱"</f>
        <v>简福爱</v>
      </c>
      <c r="E53" s="16" t="s">
        <v>58</v>
      </c>
      <c r="F53" s="17">
        <v>68.33</v>
      </c>
      <c r="G53" s="18">
        <v>2</v>
      </c>
      <c r="H53" s="9"/>
    </row>
    <row r="54" customHeight="1" spans="1:8">
      <c r="A54" s="9">
        <v>52</v>
      </c>
      <c r="B54" s="14" t="s">
        <v>132</v>
      </c>
      <c r="C54" s="9" t="s">
        <v>135</v>
      </c>
      <c r="D54" s="14" t="str">
        <f>"闫付通"</f>
        <v>闫付通</v>
      </c>
      <c r="E54" s="16" t="s">
        <v>95</v>
      </c>
      <c r="F54" s="17">
        <v>61</v>
      </c>
      <c r="G54" s="18">
        <v>3</v>
      </c>
      <c r="H54" s="9"/>
    </row>
    <row r="55" customHeight="1" spans="1:8">
      <c r="A55" s="9">
        <v>53</v>
      </c>
      <c r="B55" s="14" t="s">
        <v>132</v>
      </c>
      <c r="C55" s="9" t="s">
        <v>136</v>
      </c>
      <c r="D55" s="14" t="str">
        <f>"符春慧"</f>
        <v>符春慧</v>
      </c>
      <c r="E55" s="16" t="s">
        <v>55</v>
      </c>
      <c r="F55" s="17">
        <v>60.67</v>
      </c>
      <c r="G55" s="18">
        <v>4</v>
      </c>
      <c r="H55" s="9"/>
    </row>
    <row r="56" customHeight="1" spans="1:8">
      <c r="A56" s="9">
        <v>54</v>
      </c>
      <c r="B56" s="14" t="s">
        <v>132</v>
      </c>
      <c r="C56" s="9" t="s">
        <v>137</v>
      </c>
      <c r="D56" s="14" t="str">
        <f>"练庆锋"</f>
        <v>练庆锋</v>
      </c>
      <c r="E56" s="16" t="s">
        <v>49</v>
      </c>
      <c r="F56" s="17">
        <v>60</v>
      </c>
      <c r="G56" s="18">
        <v>5</v>
      </c>
      <c r="H56" s="9"/>
    </row>
    <row r="57" customHeight="1" spans="1:8">
      <c r="A57" s="9">
        <v>55</v>
      </c>
      <c r="B57" s="14" t="s">
        <v>138</v>
      </c>
      <c r="C57" s="9" t="s">
        <v>139</v>
      </c>
      <c r="D57" s="14" t="str">
        <f>"周唐凯"</f>
        <v>周唐凯</v>
      </c>
      <c r="E57" s="16" t="s">
        <v>95</v>
      </c>
      <c r="F57" s="17">
        <v>86</v>
      </c>
      <c r="G57" s="18">
        <v>1</v>
      </c>
      <c r="H57" s="9" t="s">
        <v>130</v>
      </c>
    </row>
    <row r="58" customHeight="1" spans="1:8">
      <c r="A58" s="9">
        <v>56</v>
      </c>
      <c r="B58" s="14" t="s">
        <v>138</v>
      </c>
      <c r="C58" s="9" t="s">
        <v>140</v>
      </c>
      <c r="D58" s="14" t="str">
        <f>"朱媛媛"</f>
        <v>朱媛媛</v>
      </c>
      <c r="E58" s="16" t="s">
        <v>31</v>
      </c>
      <c r="F58" s="17">
        <v>86</v>
      </c>
      <c r="G58" s="18">
        <v>1</v>
      </c>
      <c r="H58" s="9" t="s">
        <v>130</v>
      </c>
    </row>
    <row r="59" customHeight="1" spans="1:8">
      <c r="A59" s="9">
        <v>57</v>
      </c>
      <c r="B59" s="14" t="s">
        <v>138</v>
      </c>
      <c r="C59" s="9" t="s">
        <v>141</v>
      </c>
      <c r="D59" s="14" t="str">
        <f>"龙昱臻"</f>
        <v>龙昱臻</v>
      </c>
      <c r="E59" s="16" t="s">
        <v>49</v>
      </c>
      <c r="F59" s="17">
        <v>79.5</v>
      </c>
      <c r="G59" s="18">
        <v>3</v>
      </c>
      <c r="H59" s="18"/>
    </row>
    <row r="60" customHeight="1" spans="1:8">
      <c r="A60" s="9">
        <v>58</v>
      </c>
      <c r="B60" s="14" t="s">
        <v>138</v>
      </c>
      <c r="C60" s="9" t="s">
        <v>142</v>
      </c>
      <c r="D60" s="14" t="str">
        <f>"韩纹秀"</f>
        <v>韩纹秀</v>
      </c>
      <c r="E60" s="16" t="s">
        <v>12</v>
      </c>
      <c r="F60" s="17">
        <v>74</v>
      </c>
      <c r="G60" s="18">
        <v>4</v>
      </c>
      <c r="H60" s="18"/>
    </row>
    <row r="61" customHeight="1" spans="1:8">
      <c r="A61" s="9">
        <v>59</v>
      </c>
      <c r="B61" s="14" t="s">
        <v>138</v>
      </c>
      <c r="C61" s="9" t="s">
        <v>143</v>
      </c>
      <c r="D61" s="14" t="str">
        <f>"王元秀"</f>
        <v>王元秀</v>
      </c>
      <c r="E61" s="16" t="s">
        <v>15</v>
      </c>
      <c r="F61" s="17">
        <v>73.83</v>
      </c>
      <c r="G61" s="18">
        <v>5</v>
      </c>
      <c r="H61" s="18"/>
    </row>
    <row r="62" customHeight="1" spans="1:8">
      <c r="A62" s="9">
        <v>60</v>
      </c>
      <c r="B62" s="14" t="s">
        <v>138</v>
      </c>
      <c r="C62" s="9" t="s">
        <v>144</v>
      </c>
      <c r="D62" s="14" t="str">
        <f>"林立冲"</f>
        <v>林立冲</v>
      </c>
      <c r="E62" s="16" t="s">
        <v>58</v>
      </c>
      <c r="F62" s="17">
        <v>73</v>
      </c>
      <c r="G62" s="18">
        <v>6</v>
      </c>
      <c r="H62" s="18"/>
    </row>
    <row r="63" customHeight="1" spans="1:8">
      <c r="A63" s="9">
        <v>61</v>
      </c>
      <c r="B63" s="14" t="s">
        <v>138</v>
      </c>
      <c r="C63" s="9" t="s">
        <v>145</v>
      </c>
      <c r="D63" s="14" t="str">
        <f>"陈博堂"</f>
        <v>陈博堂</v>
      </c>
      <c r="E63" s="16" t="s">
        <v>34</v>
      </c>
      <c r="F63" s="17">
        <v>69.33</v>
      </c>
      <c r="G63" s="18">
        <v>7</v>
      </c>
      <c r="H63" s="18"/>
    </row>
    <row r="64" customHeight="1" spans="1:8">
      <c r="A64" s="9">
        <v>62</v>
      </c>
      <c r="B64" s="14" t="s">
        <v>138</v>
      </c>
      <c r="C64" s="9" t="s">
        <v>146</v>
      </c>
      <c r="D64" s="14" t="str">
        <f>"吴月彩"</f>
        <v>吴月彩</v>
      </c>
      <c r="E64" s="16" t="s">
        <v>18</v>
      </c>
      <c r="F64" s="17">
        <v>61.33</v>
      </c>
      <c r="G64" s="18">
        <v>8</v>
      </c>
      <c r="H64" s="18"/>
    </row>
    <row r="65" customHeight="1" spans="1:8">
      <c r="A65" s="9">
        <v>63</v>
      </c>
      <c r="B65" s="14" t="s">
        <v>138</v>
      </c>
      <c r="C65" s="9" t="s">
        <v>147</v>
      </c>
      <c r="D65" s="14" t="str">
        <f>"杨丽君"</f>
        <v>杨丽君</v>
      </c>
      <c r="E65" s="16" t="s">
        <v>40</v>
      </c>
      <c r="F65" s="17">
        <v>60.67</v>
      </c>
      <c r="G65" s="18">
        <v>9</v>
      </c>
      <c r="H65" s="18"/>
    </row>
    <row r="66" customHeight="1" spans="1:8">
      <c r="A66" s="9">
        <v>64</v>
      </c>
      <c r="B66" s="14" t="s">
        <v>138</v>
      </c>
      <c r="C66" s="9" t="s">
        <v>148</v>
      </c>
      <c r="D66" s="14" t="str">
        <f>"钟尊姿"</f>
        <v>钟尊姿</v>
      </c>
      <c r="E66" s="16"/>
      <c r="F66" s="17"/>
      <c r="G66" s="18"/>
      <c r="H66" s="18" t="s">
        <v>21</v>
      </c>
    </row>
    <row r="67" customHeight="1" spans="1:8">
      <c r="A67" s="9">
        <v>65</v>
      </c>
      <c r="B67" s="14" t="s">
        <v>149</v>
      </c>
      <c r="C67" s="9" t="s">
        <v>150</v>
      </c>
      <c r="D67" s="14" t="str">
        <f>"林冰冰"</f>
        <v>林冰冰</v>
      </c>
      <c r="E67" s="16" t="s">
        <v>31</v>
      </c>
      <c r="F67" s="17">
        <v>82.17</v>
      </c>
      <c r="G67" s="18">
        <v>1</v>
      </c>
      <c r="H67" s="18"/>
    </row>
    <row r="68" customHeight="1" spans="1:8">
      <c r="A68" s="9">
        <v>66</v>
      </c>
      <c r="B68" s="14" t="s">
        <v>149</v>
      </c>
      <c r="C68" s="9" t="s">
        <v>151</v>
      </c>
      <c r="D68" s="14" t="str">
        <f>"吴梦琴"</f>
        <v>吴梦琴</v>
      </c>
      <c r="E68" s="16" t="s">
        <v>18</v>
      </c>
      <c r="F68" s="17">
        <v>79.83</v>
      </c>
      <c r="G68" s="18">
        <v>2</v>
      </c>
      <c r="H68" s="18"/>
    </row>
    <row r="69" customHeight="1" spans="1:8">
      <c r="A69" s="9">
        <v>67</v>
      </c>
      <c r="B69" s="14" t="s">
        <v>149</v>
      </c>
      <c r="C69" s="9" t="s">
        <v>152</v>
      </c>
      <c r="D69" s="14" t="str">
        <f>"张伟云"</f>
        <v>张伟云</v>
      </c>
      <c r="E69" s="16" t="s">
        <v>43</v>
      </c>
      <c r="F69" s="17">
        <v>77</v>
      </c>
      <c r="G69" s="18">
        <v>3</v>
      </c>
      <c r="H69" s="18"/>
    </row>
    <row r="70" customHeight="1" spans="1:8">
      <c r="A70" s="9">
        <v>68</v>
      </c>
      <c r="B70" s="14" t="s">
        <v>149</v>
      </c>
      <c r="C70" s="9" t="s">
        <v>153</v>
      </c>
      <c r="D70" s="14" t="str">
        <f>"符泽苹"</f>
        <v>符泽苹</v>
      </c>
      <c r="E70" s="16" t="s">
        <v>95</v>
      </c>
      <c r="F70" s="17">
        <v>75.83</v>
      </c>
      <c r="G70" s="18">
        <v>4</v>
      </c>
      <c r="H70" s="18"/>
    </row>
    <row r="71" customHeight="1" spans="1:8">
      <c r="A71" s="9">
        <v>69</v>
      </c>
      <c r="B71" s="14" t="s">
        <v>149</v>
      </c>
      <c r="C71" s="9" t="s">
        <v>154</v>
      </c>
      <c r="D71" s="14" t="str">
        <f>"王儒静"</f>
        <v>王儒静</v>
      </c>
      <c r="E71" s="16" t="s">
        <v>46</v>
      </c>
      <c r="F71" s="17">
        <v>75.33</v>
      </c>
      <c r="G71" s="18">
        <v>5</v>
      </c>
      <c r="H71" s="18"/>
    </row>
    <row r="72" customHeight="1" spans="1:8">
      <c r="A72" s="9">
        <v>70</v>
      </c>
      <c r="B72" s="14" t="s">
        <v>149</v>
      </c>
      <c r="C72" s="9" t="s">
        <v>155</v>
      </c>
      <c r="D72" s="14" t="str">
        <f>"王海迪"</f>
        <v>王海迪</v>
      </c>
      <c r="E72" s="16" t="s">
        <v>101</v>
      </c>
      <c r="F72" s="17">
        <v>74</v>
      </c>
      <c r="G72" s="18">
        <v>6</v>
      </c>
      <c r="H72" s="18"/>
    </row>
    <row r="73" customHeight="1" spans="1:8">
      <c r="A73" s="9">
        <v>71</v>
      </c>
      <c r="B73" s="14" t="s">
        <v>149</v>
      </c>
      <c r="C73" s="9" t="s">
        <v>156</v>
      </c>
      <c r="D73" s="14" t="str">
        <f>"符哲婧"</f>
        <v>符哲婧</v>
      </c>
      <c r="E73" s="16" t="s">
        <v>55</v>
      </c>
      <c r="F73" s="17">
        <v>73</v>
      </c>
      <c r="G73" s="18">
        <v>7</v>
      </c>
      <c r="H73" s="18"/>
    </row>
    <row r="74" customHeight="1" spans="1:8">
      <c r="A74" s="9">
        <v>72</v>
      </c>
      <c r="B74" s="14" t="s">
        <v>149</v>
      </c>
      <c r="C74" s="9" t="s">
        <v>157</v>
      </c>
      <c r="D74" s="14" t="str">
        <f>"何开玉"</f>
        <v>何开玉</v>
      </c>
      <c r="E74" s="16" t="s">
        <v>12</v>
      </c>
      <c r="F74" s="17">
        <v>71</v>
      </c>
      <c r="G74" s="18">
        <v>8</v>
      </c>
      <c r="H74" s="18"/>
    </row>
    <row r="75" customHeight="1" spans="1:8">
      <c r="A75" s="9">
        <v>73</v>
      </c>
      <c r="B75" s="14" t="s">
        <v>149</v>
      </c>
      <c r="C75" s="9" t="s">
        <v>158</v>
      </c>
      <c r="D75" s="14" t="str">
        <f>"符文杰"</f>
        <v>符文杰</v>
      </c>
      <c r="E75" s="16" t="s">
        <v>28</v>
      </c>
      <c r="F75" s="17">
        <v>68.5</v>
      </c>
      <c r="G75" s="18">
        <v>9</v>
      </c>
      <c r="H75" s="18"/>
    </row>
    <row r="76" customHeight="1" spans="1:8">
      <c r="A76" s="9">
        <v>74</v>
      </c>
      <c r="B76" s="14" t="s">
        <v>149</v>
      </c>
      <c r="C76" s="9" t="s">
        <v>159</v>
      </c>
      <c r="D76" s="14" t="str">
        <f>"羊美萍"</f>
        <v>羊美萍</v>
      </c>
      <c r="E76" s="16" t="s">
        <v>34</v>
      </c>
      <c r="F76" s="17">
        <v>66</v>
      </c>
      <c r="G76" s="18">
        <v>10</v>
      </c>
      <c r="H76" s="18"/>
    </row>
    <row r="77" customHeight="1" spans="1:8">
      <c r="A77" s="9">
        <v>75</v>
      </c>
      <c r="B77" s="14" t="s">
        <v>149</v>
      </c>
      <c r="C77" s="9" t="s">
        <v>160</v>
      </c>
      <c r="D77" s="14" t="str">
        <f>"郑彩娇"</f>
        <v>郑彩娇</v>
      </c>
      <c r="E77" s="16" t="s">
        <v>58</v>
      </c>
      <c r="F77" s="17">
        <v>65.67</v>
      </c>
      <c r="G77" s="18">
        <v>11</v>
      </c>
      <c r="H77" s="18"/>
    </row>
    <row r="78" customHeight="1" spans="1:8">
      <c r="A78" s="9">
        <v>76</v>
      </c>
      <c r="B78" s="14" t="s">
        <v>149</v>
      </c>
      <c r="C78" s="9" t="s">
        <v>161</v>
      </c>
      <c r="D78" s="14" t="str">
        <f>"黄海玲"</f>
        <v>黄海玲</v>
      </c>
      <c r="E78" s="16" t="s">
        <v>15</v>
      </c>
      <c r="F78" s="17">
        <v>65.33</v>
      </c>
      <c r="G78" s="18">
        <v>12</v>
      </c>
      <c r="H78" s="18"/>
    </row>
    <row r="79" customHeight="1" spans="1:8">
      <c r="A79" s="9">
        <v>77</v>
      </c>
      <c r="B79" s="14" t="s">
        <v>149</v>
      </c>
      <c r="C79" s="9" t="s">
        <v>162</v>
      </c>
      <c r="D79" s="14" t="str">
        <f>"王诗梦"</f>
        <v>王诗梦</v>
      </c>
      <c r="E79" s="16" t="s">
        <v>98</v>
      </c>
      <c r="F79" s="17">
        <v>64.33</v>
      </c>
      <c r="G79" s="18">
        <v>13</v>
      </c>
      <c r="H79" s="18"/>
    </row>
    <row r="80" customHeight="1" spans="1:8">
      <c r="A80" s="9">
        <v>78</v>
      </c>
      <c r="B80" s="14" t="s">
        <v>149</v>
      </c>
      <c r="C80" s="9" t="s">
        <v>163</v>
      </c>
      <c r="D80" s="14" t="str">
        <f>"羊玉熊"</f>
        <v>羊玉熊</v>
      </c>
      <c r="E80" s="16" t="s">
        <v>49</v>
      </c>
      <c r="F80" s="17">
        <v>63.83</v>
      </c>
      <c r="G80" s="18">
        <v>14</v>
      </c>
      <c r="H80" s="18"/>
    </row>
    <row r="81" customHeight="1" spans="1:8">
      <c r="A81" s="9">
        <v>79</v>
      </c>
      <c r="B81" s="14" t="s">
        <v>149</v>
      </c>
      <c r="C81" s="9" t="s">
        <v>164</v>
      </c>
      <c r="D81" s="14" t="str">
        <f>"麦珊"</f>
        <v>麦珊</v>
      </c>
      <c r="E81" s="16" t="s">
        <v>52</v>
      </c>
      <c r="F81" s="17">
        <v>63.5</v>
      </c>
      <c r="G81" s="18">
        <v>15</v>
      </c>
      <c r="H81" s="18"/>
    </row>
    <row r="82" customHeight="1" spans="1:8">
      <c r="A82" s="9">
        <v>80</v>
      </c>
      <c r="B82" s="14" t="s">
        <v>149</v>
      </c>
      <c r="C82" s="9" t="s">
        <v>165</v>
      </c>
      <c r="D82" s="14" t="str">
        <f>"吉如活"</f>
        <v>吉如活</v>
      </c>
      <c r="E82" s="16" t="s">
        <v>25</v>
      </c>
      <c r="F82" s="17">
        <v>63.33</v>
      </c>
      <c r="G82" s="18">
        <v>16</v>
      </c>
      <c r="H82" s="18"/>
    </row>
    <row r="83" customHeight="1" spans="1:8">
      <c r="A83" s="9">
        <v>81</v>
      </c>
      <c r="B83" s="14" t="s">
        <v>149</v>
      </c>
      <c r="C83" s="9" t="s">
        <v>166</v>
      </c>
      <c r="D83" s="14" t="str">
        <f>"符雪婷"</f>
        <v>符雪婷</v>
      </c>
      <c r="E83" s="16" t="s">
        <v>37</v>
      </c>
      <c r="F83" s="17">
        <v>62.83</v>
      </c>
      <c r="G83" s="18">
        <v>17</v>
      </c>
      <c r="H83" s="18"/>
    </row>
    <row r="84" customHeight="1" spans="1:8">
      <c r="A84" s="9">
        <v>82</v>
      </c>
      <c r="B84" s="14" t="s">
        <v>149</v>
      </c>
      <c r="C84" s="9" t="s">
        <v>167</v>
      </c>
      <c r="D84" s="14" t="str">
        <f>"李玫"</f>
        <v>李玫</v>
      </c>
      <c r="E84" s="16" t="s">
        <v>40</v>
      </c>
      <c r="F84" s="17">
        <v>60</v>
      </c>
      <c r="G84" s="18">
        <v>18</v>
      </c>
      <c r="H84" s="18"/>
    </row>
    <row r="85" customHeight="1" spans="1:8">
      <c r="A85" s="9">
        <v>83</v>
      </c>
      <c r="B85" s="14" t="s">
        <v>168</v>
      </c>
      <c r="C85" s="9" t="s">
        <v>169</v>
      </c>
      <c r="D85" s="14" t="str">
        <f>"符志尾"</f>
        <v>符志尾</v>
      </c>
      <c r="E85" s="16" t="s">
        <v>170</v>
      </c>
      <c r="F85" s="19" t="s">
        <v>171</v>
      </c>
      <c r="G85" s="18">
        <v>1</v>
      </c>
      <c r="H85" s="18"/>
    </row>
    <row r="86" customHeight="1" spans="1:8">
      <c r="A86" s="9">
        <v>84</v>
      </c>
      <c r="B86" s="14" t="s">
        <v>168</v>
      </c>
      <c r="C86" s="9" t="s">
        <v>172</v>
      </c>
      <c r="D86" s="14" t="str">
        <f>"王盈慧"</f>
        <v>王盈慧</v>
      </c>
      <c r="E86" s="16" t="s">
        <v>58</v>
      </c>
      <c r="F86" s="19" t="s">
        <v>173</v>
      </c>
      <c r="G86" s="18">
        <v>2</v>
      </c>
      <c r="H86" s="18"/>
    </row>
    <row r="87" customHeight="1" spans="1:8">
      <c r="A87" s="9">
        <v>85</v>
      </c>
      <c r="B87" s="14" t="s">
        <v>168</v>
      </c>
      <c r="C87" s="9" t="s">
        <v>156</v>
      </c>
      <c r="D87" s="14" t="str">
        <f>"符晓轩"</f>
        <v>符晓轩</v>
      </c>
      <c r="E87" s="16" t="s">
        <v>174</v>
      </c>
      <c r="F87" s="19" t="s">
        <v>175</v>
      </c>
      <c r="G87" s="18">
        <v>3</v>
      </c>
      <c r="H87" s="18"/>
    </row>
    <row r="88" customHeight="1" spans="1:8">
      <c r="A88" s="9">
        <v>86</v>
      </c>
      <c r="B88" s="14" t="s">
        <v>168</v>
      </c>
      <c r="C88" s="9" t="s">
        <v>176</v>
      </c>
      <c r="D88" s="14" t="str">
        <f>"王月焕"</f>
        <v>王月焕</v>
      </c>
      <c r="E88" s="16" t="s">
        <v>177</v>
      </c>
      <c r="F88" s="19" t="s">
        <v>178</v>
      </c>
      <c r="G88" s="18">
        <v>4</v>
      </c>
      <c r="H88" s="18"/>
    </row>
    <row r="89" customHeight="1" spans="1:8">
      <c r="A89" s="9">
        <v>87</v>
      </c>
      <c r="B89" s="14" t="s">
        <v>168</v>
      </c>
      <c r="C89" s="9" t="s">
        <v>179</v>
      </c>
      <c r="D89" s="14" t="str">
        <f>"邢誉英"</f>
        <v>邢誉英</v>
      </c>
      <c r="E89" s="16" t="s">
        <v>180</v>
      </c>
      <c r="F89" s="19" t="s">
        <v>181</v>
      </c>
      <c r="G89" s="18">
        <v>5</v>
      </c>
      <c r="H89" s="18"/>
    </row>
    <row r="90" customHeight="1" spans="1:8">
      <c r="A90" s="9">
        <v>88</v>
      </c>
      <c r="B90" s="14" t="s">
        <v>168</v>
      </c>
      <c r="C90" s="9" t="s">
        <v>182</v>
      </c>
      <c r="D90" s="14" t="str">
        <f>"李顺娟"</f>
        <v>李顺娟</v>
      </c>
      <c r="E90" s="16" t="s">
        <v>183</v>
      </c>
      <c r="F90" s="19" t="s">
        <v>184</v>
      </c>
      <c r="G90" s="18">
        <v>6</v>
      </c>
      <c r="H90" s="18"/>
    </row>
    <row r="91" customHeight="1" spans="1:8">
      <c r="A91" s="9">
        <v>89</v>
      </c>
      <c r="B91" s="14" t="s">
        <v>168</v>
      </c>
      <c r="C91" s="9" t="s">
        <v>185</v>
      </c>
      <c r="D91" s="14" t="str">
        <f>"谭丽飘"</f>
        <v>谭丽飘</v>
      </c>
      <c r="E91" s="16" t="s">
        <v>186</v>
      </c>
      <c r="F91" s="19" t="s">
        <v>187</v>
      </c>
      <c r="G91" s="18">
        <v>7</v>
      </c>
      <c r="H91" s="18"/>
    </row>
    <row r="92" customHeight="1" spans="1:8">
      <c r="A92" s="9">
        <v>90</v>
      </c>
      <c r="B92" s="14" t="s">
        <v>168</v>
      </c>
      <c r="C92" s="9" t="s">
        <v>188</v>
      </c>
      <c r="D92" s="14" t="str">
        <f>"赵伟青"</f>
        <v>赵伟青</v>
      </c>
      <c r="E92" s="16" t="s">
        <v>189</v>
      </c>
      <c r="F92" s="19" t="s">
        <v>190</v>
      </c>
      <c r="G92" s="18">
        <v>8</v>
      </c>
      <c r="H92" s="18"/>
    </row>
    <row r="93" customHeight="1" spans="1:8">
      <c r="A93" s="9">
        <v>91</v>
      </c>
      <c r="B93" s="14" t="s">
        <v>168</v>
      </c>
      <c r="C93" s="9" t="s">
        <v>191</v>
      </c>
      <c r="D93" s="14" t="str">
        <f>"李秋"</f>
        <v>李秋</v>
      </c>
      <c r="E93" s="16" t="s">
        <v>40</v>
      </c>
      <c r="F93" s="19" t="s">
        <v>192</v>
      </c>
      <c r="G93" s="18">
        <v>9</v>
      </c>
      <c r="H93" s="18"/>
    </row>
    <row r="94" customHeight="1" spans="1:8">
      <c r="A94" s="9">
        <v>92</v>
      </c>
      <c r="B94" s="14" t="s">
        <v>168</v>
      </c>
      <c r="C94" s="9" t="s">
        <v>193</v>
      </c>
      <c r="D94" s="14" t="str">
        <f>"李香侬"</f>
        <v>李香侬</v>
      </c>
      <c r="E94" s="16" t="s">
        <v>194</v>
      </c>
      <c r="F94" s="19" t="s">
        <v>195</v>
      </c>
      <c r="G94" s="18">
        <v>10</v>
      </c>
      <c r="H94" s="18"/>
    </row>
    <row r="95" customHeight="1" spans="1:8">
      <c r="A95" s="9">
        <v>93</v>
      </c>
      <c r="B95" s="14" t="s">
        <v>168</v>
      </c>
      <c r="C95" s="9" t="s">
        <v>196</v>
      </c>
      <c r="D95" s="14" t="str">
        <f>"王小霞"</f>
        <v>王小霞</v>
      </c>
      <c r="E95" s="16" t="s">
        <v>98</v>
      </c>
      <c r="F95" s="19" t="s">
        <v>197</v>
      </c>
      <c r="G95" s="18">
        <v>11</v>
      </c>
      <c r="H95" s="18"/>
    </row>
    <row r="96" customHeight="1" spans="1:8">
      <c r="A96" s="9">
        <v>94</v>
      </c>
      <c r="B96" s="14" t="s">
        <v>168</v>
      </c>
      <c r="C96" s="9" t="s">
        <v>198</v>
      </c>
      <c r="D96" s="14" t="str">
        <f>"周秋颖"</f>
        <v>周秋颖</v>
      </c>
      <c r="E96" s="16" t="s">
        <v>52</v>
      </c>
      <c r="F96" s="19" t="s">
        <v>199</v>
      </c>
      <c r="G96" s="18">
        <v>12</v>
      </c>
      <c r="H96" s="18"/>
    </row>
    <row r="97" customHeight="1" spans="1:8">
      <c r="A97" s="9">
        <v>95</v>
      </c>
      <c r="B97" s="14" t="s">
        <v>168</v>
      </c>
      <c r="C97" s="9" t="s">
        <v>200</v>
      </c>
      <c r="D97" s="14" t="str">
        <f>"王丽"</f>
        <v>王丽</v>
      </c>
      <c r="E97" s="16" t="s">
        <v>201</v>
      </c>
      <c r="F97" s="19" t="s">
        <v>202</v>
      </c>
      <c r="G97" s="18">
        <v>13</v>
      </c>
      <c r="H97" s="18"/>
    </row>
    <row r="98" customHeight="1" spans="1:8">
      <c r="A98" s="9">
        <v>96</v>
      </c>
      <c r="B98" s="14" t="s">
        <v>168</v>
      </c>
      <c r="C98" s="9" t="s">
        <v>203</v>
      </c>
      <c r="D98" s="14" t="str">
        <f>"薛姑女"</f>
        <v>薛姑女</v>
      </c>
      <c r="E98" s="16" t="s">
        <v>92</v>
      </c>
      <c r="F98" s="19" t="s">
        <v>204</v>
      </c>
      <c r="G98" s="18">
        <v>14</v>
      </c>
      <c r="H98" s="18"/>
    </row>
    <row r="99" customHeight="1" spans="1:8">
      <c r="A99" s="9">
        <v>97</v>
      </c>
      <c r="B99" s="14" t="s">
        <v>168</v>
      </c>
      <c r="C99" s="9" t="s">
        <v>205</v>
      </c>
      <c r="D99" s="14" t="str">
        <f>"唐玉婷"</f>
        <v>唐玉婷</v>
      </c>
      <c r="E99" s="16" t="s">
        <v>206</v>
      </c>
      <c r="F99" s="19" t="s">
        <v>204</v>
      </c>
      <c r="G99" s="18">
        <v>14</v>
      </c>
      <c r="H99" s="18"/>
    </row>
    <row r="100" customHeight="1" spans="1:8">
      <c r="A100" s="9">
        <v>98</v>
      </c>
      <c r="B100" s="14" t="s">
        <v>168</v>
      </c>
      <c r="C100" s="9" t="s">
        <v>207</v>
      </c>
      <c r="D100" s="14" t="str">
        <f>"吴尾女"</f>
        <v>吴尾女</v>
      </c>
      <c r="E100" s="16" t="s">
        <v>208</v>
      </c>
      <c r="F100" s="19" t="s">
        <v>209</v>
      </c>
      <c r="G100" s="18">
        <v>16</v>
      </c>
      <c r="H100" s="18"/>
    </row>
    <row r="101" customHeight="1" spans="1:8">
      <c r="A101" s="9">
        <v>99</v>
      </c>
      <c r="B101" s="14" t="s">
        <v>168</v>
      </c>
      <c r="C101" s="9" t="s">
        <v>210</v>
      </c>
      <c r="D101" s="14" t="str">
        <f>"罗月爱"</f>
        <v>罗月爱</v>
      </c>
      <c r="E101" s="16" t="s">
        <v>211</v>
      </c>
      <c r="F101" s="19" t="s">
        <v>212</v>
      </c>
      <c r="G101" s="18">
        <v>17</v>
      </c>
      <c r="H101" s="18"/>
    </row>
    <row r="102" customHeight="1" spans="1:8">
      <c r="A102" s="9">
        <v>100</v>
      </c>
      <c r="B102" s="14" t="s">
        <v>168</v>
      </c>
      <c r="C102" s="9" t="s">
        <v>213</v>
      </c>
      <c r="D102" s="14" t="str">
        <f>"陈娟"</f>
        <v>陈娟</v>
      </c>
      <c r="E102" s="16" t="s">
        <v>31</v>
      </c>
      <c r="F102" s="19" t="s">
        <v>214</v>
      </c>
      <c r="G102" s="18">
        <v>18</v>
      </c>
      <c r="H102" s="18"/>
    </row>
    <row r="103" customHeight="1" spans="1:8">
      <c r="A103" s="9">
        <v>101</v>
      </c>
      <c r="B103" s="14" t="s">
        <v>168</v>
      </c>
      <c r="C103" s="9" t="s">
        <v>215</v>
      </c>
      <c r="D103" s="14" t="str">
        <f>"赵国翠"</f>
        <v>赵国翠</v>
      </c>
      <c r="E103" s="16" t="s">
        <v>216</v>
      </c>
      <c r="F103" s="19" t="s">
        <v>217</v>
      </c>
      <c r="G103" s="18">
        <v>19</v>
      </c>
      <c r="H103" s="18"/>
    </row>
    <row r="104" customHeight="1" spans="1:8">
      <c r="A104" s="9">
        <v>102</v>
      </c>
      <c r="B104" s="14" t="s">
        <v>168</v>
      </c>
      <c r="C104" s="9" t="s">
        <v>218</v>
      </c>
      <c r="D104" s="14" t="str">
        <f>"王振灵"</f>
        <v>王振灵</v>
      </c>
      <c r="E104" s="16" t="s">
        <v>219</v>
      </c>
      <c r="F104" s="19" t="s">
        <v>220</v>
      </c>
      <c r="G104" s="18">
        <v>20</v>
      </c>
      <c r="H104" s="18"/>
    </row>
    <row r="105" customHeight="1" spans="1:8">
      <c r="A105" s="9">
        <v>103</v>
      </c>
      <c r="B105" s="14" t="s">
        <v>168</v>
      </c>
      <c r="C105" s="9" t="s">
        <v>221</v>
      </c>
      <c r="D105" s="14" t="str">
        <f>"林少玲"</f>
        <v>林少玲</v>
      </c>
      <c r="E105" s="16" t="s">
        <v>222</v>
      </c>
      <c r="F105" s="19" t="s">
        <v>223</v>
      </c>
      <c r="G105" s="18">
        <v>21</v>
      </c>
      <c r="H105" s="18"/>
    </row>
    <row r="106" customHeight="1" spans="1:8">
      <c r="A106" s="9">
        <v>104</v>
      </c>
      <c r="B106" s="14" t="s">
        <v>168</v>
      </c>
      <c r="C106" s="9" t="s">
        <v>224</v>
      </c>
      <c r="D106" s="14" t="str">
        <f>"李秋英"</f>
        <v>李秋英</v>
      </c>
      <c r="E106" s="16" t="s">
        <v>225</v>
      </c>
      <c r="F106" s="19" t="s">
        <v>226</v>
      </c>
      <c r="G106" s="18">
        <v>22</v>
      </c>
      <c r="H106" s="18"/>
    </row>
    <row r="107" customHeight="1" spans="1:8">
      <c r="A107" s="9">
        <v>105</v>
      </c>
      <c r="B107" s="14" t="s">
        <v>168</v>
      </c>
      <c r="C107" s="9" t="s">
        <v>227</v>
      </c>
      <c r="D107" s="14" t="str">
        <f>"林美容"</f>
        <v>林美容</v>
      </c>
      <c r="E107" s="16" t="s">
        <v>228</v>
      </c>
      <c r="F107" s="19" t="s">
        <v>229</v>
      </c>
      <c r="G107" s="18">
        <v>23</v>
      </c>
      <c r="H107" s="18"/>
    </row>
    <row r="108" customHeight="1" spans="1:8">
      <c r="A108" s="9">
        <v>106</v>
      </c>
      <c r="B108" s="14" t="s">
        <v>168</v>
      </c>
      <c r="C108" s="9" t="s">
        <v>230</v>
      </c>
      <c r="D108" s="14" t="str">
        <f>"吴二皎"</f>
        <v>吴二皎</v>
      </c>
      <c r="E108" s="16" t="s">
        <v>231</v>
      </c>
      <c r="F108" s="19" t="s">
        <v>232</v>
      </c>
      <c r="G108" s="18">
        <v>24</v>
      </c>
      <c r="H108" s="18"/>
    </row>
    <row r="109" customHeight="1" spans="1:8">
      <c r="A109" s="9">
        <v>107</v>
      </c>
      <c r="B109" s="14" t="s">
        <v>168</v>
      </c>
      <c r="C109" s="9" t="s">
        <v>233</v>
      </c>
      <c r="D109" s="14" t="str">
        <f>"吴萍"</f>
        <v>吴萍</v>
      </c>
      <c r="E109" s="16" t="s">
        <v>15</v>
      </c>
      <c r="F109" s="19" t="s">
        <v>234</v>
      </c>
      <c r="G109" s="18">
        <v>25</v>
      </c>
      <c r="H109" s="18"/>
    </row>
    <row r="110" customHeight="1" spans="1:8">
      <c r="A110" s="9">
        <v>108</v>
      </c>
      <c r="B110" s="14" t="s">
        <v>168</v>
      </c>
      <c r="C110" s="9" t="s">
        <v>235</v>
      </c>
      <c r="D110" s="14" t="str">
        <f>"陈志娇"</f>
        <v>陈志娇</v>
      </c>
      <c r="E110" s="16" t="s">
        <v>28</v>
      </c>
      <c r="F110" s="19" t="s">
        <v>236</v>
      </c>
      <c r="G110" s="18">
        <v>26</v>
      </c>
      <c r="H110" s="18"/>
    </row>
    <row r="111" customHeight="1" spans="1:8">
      <c r="A111" s="9">
        <v>109</v>
      </c>
      <c r="B111" s="14" t="s">
        <v>168</v>
      </c>
      <c r="C111" s="9" t="s">
        <v>237</v>
      </c>
      <c r="D111" s="14" t="str">
        <f>"陈丽花"</f>
        <v>陈丽花</v>
      </c>
      <c r="E111" s="16" t="s">
        <v>46</v>
      </c>
      <c r="F111" s="19" t="s">
        <v>238</v>
      </c>
      <c r="G111" s="18">
        <v>27</v>
      </c>
      <c r="H111" s="18"/>
    </row>
    <row r="112" customHeight="1" spans="1:8">
      <c r="A112" s="9">
        <v>110</v>
      </c>
      <c r="B112" s="14" t="s">
        <v>168</v>
      </c>
      <c r="C112" s="9" t="s">
        <v>239</v>
      </c>
      <c r="D112" s="14" t="str">
        <f>"钟庆玫"</f>
        <v>钟庆玫</v>
      </c>
      <c r="E112" s="16" t="s">
        <v>95</v>
      </c>
      <c r="F112" s="19" t="s">
        <v>240</v>
      </c>
      <c r="G112" s="18">
        <v>28</v>
      </c>
      <c r="H112" s="18"/>
    </row>
    <row r="113" customHeight="1" spans="1:8">
      <c r="A113" s="9">
        <v>111</v>
      </c>
      <c r="B113" s="14" t="s">
        <v>168</v>
      </c>
      <c r="C113" s="9" t="s">
        <v>241</v>
      </c>
      <c r="D113" s="14" t="str">
        <f>"王杏兰"</f>
        <v>王杏兰</v>
      </c>
      <c r="E113" s="16" t="s">
        <v>43</v>
      </c>
      <c r="F113" s="19" t="s">
        <v>240</v>
      </c>
      <c r="G113" s="18">
        <v>28</v>
      </c>
      <c r="H113" s="18"/>
    </row>
    <row r="114" customHeight="1" spans="1:8">
      <c r="A114" s="9">
        <v>112</v>
      </c>
      <c r="B114" s="14" t="s">
        <v>168</v>
      </c>
      <c r="C114" s="9" t="s">
        <v>242</v>
      </c>
      <c r="D114" s="14" t="str">
        <f>"何慧娜"</f>
        <v>何慧娜</v>
      </c>
      <c r="E114" s="16" t="s">
        <v>243</v>
      </c>
      <c r="F114" s="19" t="s">
        <v>244</v>
      </c>
      <c r="G114" s="18">
        <v>30</v>
      </c>
      <c r="H114" s="18"/>
    </row>
    <row r="115" customHeight="1" spans="1:8">
      <c r="A115" s="9">
        <v>113</v>
      </c>
      <c r="B115" s="14" t="s">
        <v>168</v>
      </c>
      <c r="C115" s="9" t="s">
        <v>245</v>
      </c>
      <c r="D115" s="14" t="str">
        <f>"羊春彩"</f>
        <v>羊春彩</v>
      </c>
      <c r="E115" s="16" t="s">
        <v>246</v>
      </c>
      <c r="F115" s="19" t="s">
        <v>247</v>
      </c>
      <c r="G115" s="18">
        <v>31</v>
      </c>
      <c r="H115" s="18"/>
    </row>
    <row r="116" customHeight="1" spans="1:8">
      <c r="A116" s="9">
        <v>114</v>
      </c>
      <c r="B116" s="14" t="s">
        <v>168</v>
      </c>
      <c r="C116" s="9" t="s">
        <v>248</v>
      </c>
      <c r="D116" s="14" t="str">
        <f>"王英"</f>
        <v>王英</v>
      </c>
      <c r="E116" s="16" t="s">
        <v>249</v>
      </c>
      <c r="F116" s="19" t="s">
        <v>250</v>
      </c>
      <c r="G116" s="18">
        <v>32</v>
      </c>
      <c r="H116" s="18"/>
    </row>
    <row r="117" customHeight="1" spans="1:8">
      <c r="A117" s="9">
        <v>115</v>
      </c>
      <c r="B117" s="14" t="s">
        <v>168</v>
      </c>
      <c r="C117" s="9" t="s">
        <v>251</v>
      </c>
      <c r="D117" s="14" t="str">
        <f>"赵冠科"</f>
        <v>赵冠科</v>
      </c>
      <c r="E117" s="16" t="s">
        <v>252</v>
      </c>
      <c r="F117" s="19" t="s">
        <v>253</v>
      </c>
      <c r="G117" s="18">
        <v>33</v>
      </c>
      <c r="H117" s="18"/>
    </row>
    <row r="118" customHeight="1" spans="1:8">
      <c r="A118" s="9">
        <v>116</v>
      </c>
      <c r="B118" s="14" t="s">
        <v>168</v>
      </c>
      <c r="C118" s="9" t="s">
        <v>254</v>
      </c>
      <c r="D118" s="14" t="str">
        <f>"李宽女"</f>
        <v>李宽女</v>
      </c>
      <c r="E118" s="16" t="s">
        <v>64</v>
      </c>
      <c r="F118" s="19" t="s">
        <v>253</v>
      </c>
      <c r="G118" s="18">
        <v>33</v>
      </c>
      <c r="H118" s="18"/>
    </row>
    <row r="119" customHeight="1" spans="1:8">
      <c r="A119" s="9">
        <v>117</v>
      </c>
      <c r="B119" s="14" t="s">
        <v>168</v>
      </c>
      <c r="C119" s="9" t="s">
        <v>255</v>
      </c>
      <c r="D119" s="14" t="str">
        <f>"黎学文"</f>
        <v>黎学文</v>
      </c>
      <c r="E119" s="16" t="s">
        <v>108</v>
      </c>
      <c r="F119" s="19" t="s">
        <v>256</v>
      </c>
      <c r="G119" s="18">
        <v>35</v>
      </c>
      <c r="H119" s="18"/>
    </row>
    <row r="120" customHeight="1" spans="1:8">
      <c r="A120" s="9">
        <v>118</v>
      </c>
      <c r="B120" s="14" t="s">
        <v>168</v>
      </c>
      <c r="C120" s="9" t="s">
        <v>257</v>
      </c>
      <c r="D120" s="14" t="str">
        <f>"符嫦嫦"</f>
        <v>符嫦嫦</v>
      </c>
      <c r="E120" s="16" t="s">
        <v>25</v>
      </c>
      <c r="F120" s="19" t="s">
        <v>258</v>
      </c>
      <c r="G120" s="18">
        <v>36</v>
      </c>
      <c r="H120" s="18"/>
    </row>
    <row r="121" customHeight="1" spans="1:8">
      <c r="A121" s="9">
        <v>119</v>
      </c>
      <c r="B121" s="14" t="s">
        <v>168</v>
      </c>
      <c r="C121" s="9" t="s">
        <v>259</v>
      </c>
      <c r="D121" s="14" t="str">
        <f>"曾祥龙"</f>
        <v>曾祥龙</v>
      </c>
      <c r="E121" s="16" t="s">
        <v>260</v>
      </c>
      <c r="F121" s="19" t="s">
        <v>261</v>
      </c>
      <c r="G121" s="18">
        <v>37</v>
      </c>
      <c r="H121" s="18"/>
    </row>
    <row r="122" customHeight="1" spans="1:8">
      <c r="A122" s="9">
        <v>120</v>
      </c>
      <c r="B122" s="14" t="s">
        <v>168</v>
      </c>
      <c r="C122" s="9" t="s">
        <v>262</v>
      </c>
      <c r="D122" s="14" t="str">
        <f>"符杨婷"</f>
        <v>符杨婷</v>
      </c>
      <c r="E122" s="16" t="s">
        <v>263</v>
      </c>
      <c r="F122" s="19" t="s">
        <v>264</v>
      </c>
      <c r="G122" s="18">
        <v>38</v>
      </c>
      <c r="H122" s="18"/>
    </row>
    <row r="123" customHeight="1" spans="1:8">
      <c r="A123" s="9">
        <v>121</v>
      </c>
      <c r="B123" s="14" t="s">
        <v>168</v>
      </c>
      <c r="C123" s="9" t="s">
        <v>265</v>
      </c>
      <c r="D123" s="14" t="str">
        <f>"兰金玲"</f>
        <v>兰金玲</v>
      </c>
      <c r="E123" s="16" t="s">
        <v>266</v>
      </c>
      <c r="F123" s="19" t="s">
        <v>267</v>
      </c>
      <c r="G123" s="18">
        <v>39</v>
      </c>
      <c r="H123" s="18"/>
    </row>
    <row r="124" customHeight="1" spans="1:8">
      <c r="A124" s="9">
        <v>122</v>
      </c>
      <c r="B124" s="14" t="s">
        <v>168</v>
      </c>
      <c r="C124" s="9" t="s">
        <v>268</v>
      </c>
      <c r="D124" s="14" t="str">
        <f>"王丹蕾"</f>
        <v>王丹蕾</v>
      </c>
      <c r="E124" s="16" t="s">
        <v>269</v>
      </c>
      <c r="F124" s="19" t="s">
        <v>270</v>
      </c>
      <c r="G124" s="18">
        <v>40</v>
      </c>
      <c r="H124" s="18"/>
    </row>
    <row r="125" customHeight="1" spans="1:8">
      <c r="A125" s="9">
        <v>123</v>
      </c>
      <c r="B125" s="14" t="s">
        <v>168</v>
      </c>
      <c r="C125" s="9" t="s">
        <v>271</v>
      </c>
      <c r="D125" s="14" t="str">
        <f>"胡其花"</f>
        <v>胡其花</v>
      </c>
      <c r="E125" s="16" t="s">
        <v>55</v>
      </c>
      <c r="F125" s="19" t="s">
        <v>272</v>
      </c>
      <c r="G125" s="18">
        <v>41</v>
      </c>
      <c r="H125" s="18"/>
    </row>
    <row r="126" customHeight="1" spans="1:8">
      <c r="A126" s="9">
        <v>124</v>
      </c>
      <c r="B126" s="14" t="s">
        <v>168</v>
      </c>
      <c r="C126" s="9" t="s">
        <v>273</v>
      </c>
      <c r="D126" s="14" t="str">
        <f>"黄金霞"</f>
        <v>黄金霞</v>
      </c>
      <c r="E126" s="16" t="s">
        <v>274</v>
      </c>
      <c r="F126" s="19" t="s">
        <v>275</v>
      </c>
      <c r="G126" s="18">
        <v>42</v>
      </c>
      <c r="H126" s="18"/>
    </row>
    <row r="127" customHeight="1" spans="1:8">
      <c r="A127" s="9">
        <v>125</v>
      </c>
      <c r="B127" s="14" t="s">
        <v>168</v>
      </c>
      <c r="C127" s="9" t="s">
        <v>276</v>
      </c>
      <c r="D127" s="14" t="str">
        <f>"王玲"</f>
        <v>王玲</v>
      </c>
      <c r="E127" s="16" t="s">
        <v>49</v>
      </c>
      <c r="F127" s="19" t="s">
        <v>277</v>
      </c>
      <c r="G127" s="18">
        <v>43</v>
      </c>
      <c r="H127" s="18"/>
    </row>
    <row r="128" customHeight="1" spans="1:8">
      <c r="A128" s="9">
        <v>126</v>
      </c>
      <c r="B128" s="14" t="s">
        <v>168</v>
      </c>
      <c r="C128" s="9" t="s">
        <v>278</v>
      </c>
      <c r="D128" s="14" t="str">
        <f>"徐春花"</f>
        <v>徐春花</v>
      </c>
      <c r="E128" s="16" t="s">
        <v>279</v>
      </c>
      <c r="F128" s="19" t="s">
        <v>280</v>
      </c>
      <c r="G128" s="18">
        <v>44</v>
      </c>
      <c r="H128" s="18"/>
    </row>
    <row r="129" customHeight="1" spans="1:8">
      <c r="A129" s="9">
        <v>127</v>
      </c>
      <c r="B129" s="14" t="s">
        <v>168</v>
      </c>
      <c r="C129" s="9" t="s">
        <v>281</v>
      </c>
      <c r="D129" s="14" t="str">
        <f>"陈丹丹"</f>
        <v>陈丹丹</v>
      </c>
      <c r="E129" s="16" t="s">
        <v>73</v>
      </c>
      <c r="F129" s="19" t="s">
        <v>282</v>
      </c>
      <c r="G129" s="18">
        <v>45</v>
      </c>
      <c r="H129" s="18"/>
    </row>
    <row r="130" customHeight="1" spans="1:8">
      <c r="A130" s="9">
        <v>128</v>
      </c>
      <c r="B130" s="14" t="s">
        <v>168</v>
      </c>
      <c r="C130" s="9" t="s">
        <v>283</v>
      </c>
      <c r="D130" s="14" t="str">
        <f>"林瑞玲"</f>
        <v>林瑞玲</v>
      </c>
      <c r="E130" s="16" t="s">
        <v>284</v>
      </c>
      <c r="F130" s="19" t="s">
        <v>282</v>
      </c>
      <c r="G130" s="18">
        <v>45</v>
      </c>
      <c r="H130" s="18"/>
    </row>
    <row r="131" customHeight="1" spans="1:8">
      <c r="A131" s="9">
        <v>129</v>
      </c>
      <c r="B131" s="14" t="s">
        <v>168</v>
      </c>
      <c r="C131" s="9" t="s">
        <v>285</v>
      </c>
      <c r="D131" s="14" t="str">
        <f>"张浩然"</f>
        <v>张浩然</v>
      </c>
      <c r="E131" s="16" t="s">
        <v>286</v>
      </c>
      <c r="F131" s="19" t="s">
        <v>287</v>
      </c>
      <c r="G131" s="18">
        <v>47</v>
      </c>
      <c r="H131" s="18"/>
    </row>
    <row r="132" customHeight="1" spans="1:8">
      <c r="A132" s="9">
        <v>130</v>
      </c>
      <c r="B132" s="14" t="s">
        <v>168</v>
      </c>
      <c r="C132" s="9" t="s">
        <v>288</v>
      </c>
      <c r="D132" s="14" t="str">
        <f>"吴多雄"</f>
        <v>吴多雄</v>
      </c>
      <c r="E132" s="16" t="s">
        <v>12</v>
      </c>
      <c r="F132" s="19" t="s">
        <v>287</v>
      </c>
      <c r="G132" s="18">
        <v>47</v>
      </c>
      <c r="H132" s="18"/>
    </row>
    <row r="133" customHeight="1" spans="1:8">
      <c r="A133" s="9">
        <v>131</v>
      </c>
      <c r="B133" s="14" t="s">
        <v>168</v>
      </c>
      <c r="C133" s="9" t="s">
        <v>289</v>
      </c>
      <c r="D133" s="14" t="str">
        <f>"符定姣"</f>
        <v>符定姣</v>
      </c>
      <c r="E133" s="16" t="s">
        <v>290</v>
      </c>
      <c r="F133" s="19" t="s">
        <v>291</v>
      </c>
      <c r="G133" s="18">
        <v>49</v>
      </c>
      <c r="H133" s="18"/>
    </row>
    <row r="134" customHeight="1" spans="1:8">
      <c r="A134" s="9">
        <v>132</v>
      </c>
      <c r="B134" s="14" t="s">
        <v>168</v>
      </c>
      <c r="C134" s="9" t="s">
        <v>292</v>
      </c>
      <c r="D134" s="14" t="str">
        <f>"覃荣毅"</f>
        <v>覃荣毅</v>
      </c>
      <c r="E134" s="16" t="s">
        <v>18</v>
      </c>
      <c r="F134" s="19" t="s">
        <v>293</v>
      </c>
      <c r="G134" s="18"/>
      <c r="H134" s="20" t="s">
        <v>294</v>
      </c>
    </row>
    <row r="135" customHeight="1" spans="1:8">
      <c r="A135" s="9">
        <v>133</v>
      </c>
      <c r="B135" s="14" t="s">
        <v>168</v>
      </c>
      <c r="C135" s="9" t="s">
        <v>295</v>
      </c>
      <c r="D135" s="14" t="str">
        <f>"符永鹏"</f>
        <v>符永鹏</v>
      </c>
      <c r="E135" s="16" t="s">
        <v>296</v>
      </c>
      <c r="F135" s="19" t="s">
        <v>297</v>
      </c>
      <c r="G135" s="18"/>
      <c r="H135" s="20" t="s">
        <v>294</v>
      </c>
    </row>
    <row r="136" customHeight="1" spans="1:8">
      <c r="A136" s="9">
        <v>134</v>
      </c>
      <c r="B136" s="14" t="s">
        <v>168</v>
      </c>
      <c r="C136" s="9" t="s">
        <v>298</v>
      </c>
      <c r="D136" s="14" t="str">
        <f>"王红蕖"</f>
        <v>王红蕖</v>
      </c>
      <c r="E136" s="16" t="s">
        <v>299</v>
      </c>
      <c r="F136" s="19" t="s">
        <v>300</v>
      </c>
      <c r="G136" s="18"/>
      <c r="H136" s="20" t="s">
        <v>294</v>
      </c>
    </row>
    <row r="137" customHeight="1" spans="1:8">
      <c r="A137" s="9">
        <v>135</v>
      </c>
      <c r="B137" s="14" t="s">
        <v>168</v>
      </c>
      <c r="C137" s="9" t="s">
        <v>301</v>
      </c>
      <c r="D137" s="14" t="str">
        <f>"李叶统"</f>
        <v>李叶统</v>
      </c>
      <c r="E137" s="16" t="s">
        <v>302</v>
      </c>
      <c r="F137" s="19" t="s">
        <v>303</v>
      </c>
      <c r="G137" s="18"/>
      <c r="H137" s="20" t="s">
        <v>294</v>
      </c>
    </row>
    <row r="138" customHeight="1" spans="1:8">
      <c r="A138" s="9">
        <v>136</v>
      </c>
      <c r="B138" s="14" t="s">
        <v>168</v>
      </c>
      <c r="C138" s="9" t="s">
        <v>304</v>
      </c>
      <c r="D138" s="14" t="str">
        <f>"李启信"</f>
        <v>李启信</v>
      </c>
      <c r="E138" s="16"/>
      <c r="F138" s="19"/>
      <c r="G138" s="18"/>
      <c r="H138" s="18" t="s">
        <v>21</v>
      </c>
    </row>
    <row r="139" customHeight="1" spans="1:8">
      <c r="A139" s="9">
        <v>137</v>
      </c>
      <c r="B139" s="14" t="s">
        <v>168</v>
      </c>
      <c r="C139" s="9" t="s">
        <v>305</v>
      </c>
      <c r="D139" s="14" t="str">
        <f>"郑玉梅"</f>
        <v>郑玉梅</v>
      </c>
      <c r="E139" s="16"/>
      <c r="F139" s="19"/>
      <c r="G139" s="18"/>
      <c r="H139" s="18" t="s">
        <v>21</v>
      </c>
    </row>
    <row r="140" customHeight="1" spans="1:8">
      <c r="A140" s="9">
        <v>138</v>
      </c>
      <c r="B140" s="14" t="s">
        <v>168</v>
      </c>
      <c r="C140" s="9" t="s">
        <v>306</v>
      </c>
      <c r="D140" s="14" t="str">
        <f>"丁启萍"</f>
        <v>丁启萍</v>
      </c>
      <c r="E140" s="16"/>
      <c r="F140" s="19"/>
      <c r="G140" s="18"/>
      <c r="H140" s="18" t="s">
        <v>21</v>
      </c>
    </row>
    <row r="141" customHeight="1" spans="1:8">
      <c r="A141" s="9">
        <v>139</v>
      </c>
      <c r="B141" s="14" t="s">
        <v>168</v>
      </c>
      <c r="C141" s="9" t="s">
        <v>307</v>
      </c>
      <c r="D141" s="14" t="str">
        <f>"李科波"</f>
        <v>李科波</v>
      </c>
      <c r="E141" s="16"/>
      <c r="F141" s="19"/>
      <c r="G141" s="18"/>
      <c r="H141" s="18" t="s">
        <v>21</v>
      </c>
    </row>
    <row r="142" customHeight="1" spans="1:8">
      <c r="A142" s="9">
        <v>140</v>
      </c>
      <c r="B142" s="14" t="s">
        <v>168</v>
      </c>
      <c r="C142" s="9" t="s">
        <v>308</v>
      </c>
      <c r="D142" s="14" t="str">
        <f>"陈智明"</f>
        <v>陈智明</v>
      </c>
      <c r="E142" s="16"/>
      <c r="F142" s="19"/>
      <c r="G142" s="18"/>
      <c r="H142" s="18" t="s">
        <v>21</v>
      </c>
    </row>
    <row r="143" customHeight="1" spans="1:8">
      <c r="A143" s="9">
        <v>141</v>
      </c>
      <c r="B143" s="14" t="s">
        <v>168</v>
      </c>
      <c r="C143" s="9" t="s">
        <v>309</v>
      </c>
      <c r="D143" s="14" t="str">
        <f>"许伯香"</f>
        <v>许伯香</v>
      </c>
      <c r="E143" s="16"/>
      <c r="F143" s="19"/>
      <c r="G143" s="18"/>
      <c r="H143" s="18" t="s">
        <v>21</v>
      </c>
    </row>
    <row r="144" customHeight="1" spans="1:8">
      <c r="A144" s="9">
        <v>142</v>
      </c>
      <c r="B144" s="14" t="s">
        <v>168</v>
      </c>
      <c r="C144" s="9" t="s">
        <v>310</v>
      </c>
      <c r="D144" s="14" t="str">
        <f>"许会换"</f>
        <v>许会换</v>
      </c>
      <c r="E144" s="16"/>
      <c r="F144" s="19"/>
      <c r="G144" s="18"/>
      <c r="H144" s="18" t="s">
        <v>21</v>
      </c>
    </row>
    <row r="145" customHeight="1" spans="1:8">
      <c r="A145" s="9">
        <v>143</v>
      </c>
      <c r="B145" s="14" t="s">
        <v>168</v>
      </c>
      <c r="C145" s="9" t="s">
        <v>311</v>
      </c>
      <c r="D145" s="14" t="str">
        <f>"林壮翠"</f>
        <v>林壮翠</v>
      </c>
      <c r="E145" s="16"/>
      <c r="F145" s="19"/>
      <c r="G145" s="18"/>
      <c r="H145" s="18" t="s">
        <v>21</v>
      </c>
    </row>
  </sheetData>
  <mergeCells count="1">
    <mergeCell ref="A1:H1"/>
  </mergeCells>
  <printOptions horizontalCentered="1"/>
  <pageMargins left="0.0388888888888889" right="0.0388888888888889" top="0.275" bottom="0.196527777777778" header="0.196527777777778" footer="0.0784722222222222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2023-08-31T01:30:00Z</dcterms:created>
  <dcterms:modified xsi:type="dcterms:W3CDTF">2023-09-04T07:16:24Z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879697E456644C57B72797568CCC8EA8_13</vt:lpwstr>
  </property>
  <property fmtid="{D5CDD505-2E9C-101B-9397-08002B2CF9AE}" pid="3" name="KSOProductBuildVer">
    <vt:lpwstr>2052-11.1.0.14309</vt:lpwstr>
  </property>
</Properties>
</file>