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（合格）白沙黎族自治县2021年引进卫生专业技术人才暨“县属乡" sheetId="1" r:id="rId1"/>
  </sheets>
  <definedNames/>
  <calcPr fullCalcOnLoad="1"/>
</workbook>
</file>

<file path=xl/sharedStrings.xml><?xml version="1.0" encoding="utf-8"?>
<sst xmlns="http://schemas.openxmlformats.org/spreadsheetml/2006/main" count="180" uniqueCount="23">
  <si>
    <t>白沙黎族自治县2021年引进卫生专业技术人才暨“县属乡用、乡属村用”考核招聘面试人员名单</t>
  </si>
  <si>
    <t>序号</t>
  </si>
  <si>
    <t>报考号</t>
  </si>
  <si>
    <t>报考岗位</t>
  </si>
  <si>
    <t>姓名</t>
  </si>
  <si>
    <t>性别</t>
  </si>
  <si>
    <t>备注</t>
  </si>
  <si>
    <t>0101_骨干内科医师</t>
  </si>
  <si>
    <t>0102_骨干外科医师</t>
  </si>
  <si>
    <t>0104_骨干儿科医师</t>
  </si>
  <si>
    <t>0105_内科医师</t>
  </si>
  <si>
    <t>0107_妇产科医师</t>
  </si>
  <si>
    <t>0109_中医科医师</t>
  </si>
  <si>
    <t>0111_放射、医影像医师</t>
  </si>
  <si>
    <t>0113_口腔科医师</t>
  </si>
  <si>
    <t>0114_会计师</t>
  </si>
  <si>
    <t>0301_医师</t>
  </si>
  <si>
    <t>0302_中医师</t>
  </si>
  <si>
    <t>0303_护士</t>
  </si>
  <si>
    <t>30202021051822125133131</t>
  </si>
  <si>
    <t>王永彬</t>
  </si>
  <si>
    <t>0304_药剂师</t>
  </si>
  <si>
    <t>0305_检验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</si>
</sst>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workbookViewId="0" topLeftCell="A1">
      <selection activeCell="J3" sqref="J3"/>
    </sheetView>
  </sheetViews>
  <sheetFormatPr defaultColWidth="9.00390625" defaultRowHeight="15"/>
  <cols>
    <col min="1" max="1" width="5.7109375" style="0" customWidth="1"/>
    <col min="2" max="2" width="24.57421875" style="0" customWidth="1"/>
    <col min="3" max="3" width="20.28125" style="0" customWidth="1"/>
    <col min="4" max="4" width="8.140625" style="0" customWidth="1"/>
    <col min="5" max="5" width="7.57421875" style="0" customWidth="1"/>
  </cols>
  <sheetData>
    <row r="1" spans="1:6" ht="60" customHeight="1">
      <c r="A1" s="2" t="s">
        <v>0</v>
      </c>
      <c r="B1" s="2"/>
      <c r="C1" s="2"/>
      <c r="D1" s="2"/>
      <c r="E1" s="2"/>
      <c r="F1" s="2"/>
    </row>
    <row r="2" spans="1:6" s="1" customFormat="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30" customHeight="1">
      <c r="A3" s="5">
        <v>1</v>
      </c>
      <c r="B3" s="5" t="str">
        <f>"30202021052922561548304"</f>
        <v>30202021052922561548304</v>
      </c>
      <c r="C3" s="5" t="s">
        <v>7</v>
      </c>
      <c r="D3" s="5" t="str">
        <f>"胡伟"</f>
        <v>胡伟</v>
      </c>
      <c r="E3" s="5" t="str">
        <f>"男"</f>
        <v>男</v>
      </c>
      <c r="F3" s="5"/>
    </row>
    <row r="4" spans="1:6" ht="30" customHeight="1">
      <c r="A4" s="5">
        <v>2</v>
      </c>
      <c r="B4" s="5" t="str">
        <f>"30202021051715402226955"</f>
        <v>30202021051715402226955</v>
      </c>
      <c r="C4" s="5" t="s">
        <v>8</v>
      </c>
      <c r="D4" s="5" t="str">
        <f>"孙明非"</f>
        <v>孙明非</v>
      </c>
      <c r="E4" s="5" t="str">
        <f>"男"</f>
        <v>男</v>
      </c>
      <c r="F4" s="5"/>
    </row>
    <row r="5" spans="1:6" ht="30" customHeight="1">
      <c r="A5" s="5">
        <v>3</v>
      </c>
      <c r="B5" s="5" t="str">
        <f>"30202021051618114522921"</f>
        <v>30202021051618114522921</v>
      </c>
      <c r="C5" s="5" t="s">
        <v>9</v>
      </c>
      <c r="D5" s="5" t="str">
        <f>"张玉鑫"</f>
        <v>张玉鑫</v>
      </c>
      <c r="E5" s="5" t="str">
        <f>"男"</f>
        <v>男</v>
      </c>
      <c r="F5" s="5"/>
    </row>
    <row r="6" spans="1:6" ht="30" customHeight="1">
      <c r="A6" s="5">
        <v>4</v>
      </c>
      <c r="B6" s="5" t="str">
        <f>"30202021051710015924787"</f>
        <v>30202021051710015924787</v>
      </c>
      <c r="C6" s="5" t="s">
        <v>9</v>
      </c>
      <c r="D6" s="5" t="str">
        <f>"刘春娟"</f>
        <v>刘春娟</v>
      </c>
      <c r="E6" s="5" t="str">
        <f>"女"</f>
        <v>女</v>
      </c>
      <c r="F6" s="5"/>
    </row>
    <row r="7" spans="1:6" ht="30" customHeight="1">
      <c r="A7" s="5">
        <v>5</v>
      </c>
      <c r="B7" s="5" t="str">
        <f>"30202021052917035747370"</f>
        <v>30202021052917035747370</v>
      </c>
      <c r="C7" s="5" t="s">
        <v>10</v>
      </c>
      <c r="D7" s="5" t="str">
        <f>"符潇琼"</f>
        <v>符潇琼</v>
      </c>
      <c r="E7" s="5" t="str">
        <f>"女"</f>
        <v>女</v>
      </c>
      <c r="F7" s="5"/>
    </row>
    <row r="8" spans="1:6" ht="30" customHeight="1">
      <c r="A8" s="5">
        <v>6</v>
      </c>
      <c r="B8" s="5" t="str">
        <f>"30202021060313573983449"</f>
        <v>30202021060313573983449</v>
      </c>
      <c r="C8" s="5" t="s">
        <v>11</v>
      </c>
      <c r="D8" s="5" t="str">
        <f>"吕露露"</f>
        <v>吕露露</v>
      </c>
      <c r="E8" s="5" t="str">
        <f>"女"</f>
        <v>女</v>
      </c>
      <c r="F8" s="5"/>
    </row>
    <row r="9" spans="1:6" ht="30" customHeight="1">
      <c r="A9" s="5">
        <v>7</v>
      </c>
      <c r="B9" s="5" t="str">
        <f>"302020210617162828113417"</f>
        <v>302020210617162828113417</v>
      </c>
      <c r="C9" s="5" t="s">
        <v>12</v>
      </c>
      <c r="D9" s="5" t="str">
        <f>"王丽瑶"</f>
        <v>王丽瑶</v>
      </c>
      <c r="E9" s="5" t="str">
        <f>"女"</f>
        <v>女</v>
      </c>
      <c r="F9" s="5"/>
    </row>
    <row r="10" spans="1:6" ht="30" customHeight="1">
      <c r="A10" s="5">
        <v>8</v>
      </c>
      <c r="B10" s="5" t="str">
        <f>"302020210608170357109987"</f>
        <v>302020210608170357109987</v>
      </c>
      <c r="C10" s="5" t="s">
        <v>13</v>
      </c>
      <c r="D10" s="5" t="str">
        <f>"甘德生"</f>
        <v>甘德生</v>
      </c>
      <c r="E10" s="5" t="str">
        <f>"男"</f>
        <v>男</v>
      </c>
      <c r="F10" s="5"/>
    </row>
    <row r="11" spans="1:6" ht="30" customHeight="1">
      <c r="A11" s="5">
        <v>9</v>
      </c>
      <c r="B11" s="5" t="str">
        <f>"30202021052117591338142"</f>
        <v>30202021052117591338142</v>
      </c>
      <c r="C11" s="5" t="s">
        <v>14</v>
      </c>
      <c r="D11" s="5" t="str">
        <f>"王玮"</f>
        <v>王玮</v>
      </c>
      <c r="E11" s="5" t="str">
        <f>"男"</f>
        <v>男</v>
      </c>
      <c r="F11" s="5"/>
    </row>
    <row r="12" spans="1:6" ht="30" customHeight="1">
      <c r="A12" s="5">
        <v>10</v>
      </c>
      <c r="B12" s="5" t="str">
        <f>"30202021052714554545083"</f>
        <v>30202021052714554545083</v>
      </c>
      <c r="C12" s="5" t="s">
        <v>14</v>
      </c>
      <c r="D12" s="5" t="str">
        <f>"符春丽"</f>
        <v>符春丽</v>
      </c>
      <c r="E12" s="5" t="str">
        <f aca="true" t="shared" si="0" ref="E12:E17">"女"</f>
        <v>女</v>
      </c>
      <c r="F12" s="5"/>
    </row>
    <row r="13" spans="1:6" ht="30" customHeight="1">
      <c r="A13" s="5">
        <v>11</v>
      </c>
      <c r="B13" s="5" t="str">
        <f>"302020210616122927113280"</f>
        <v>302020210616122927113280</v>
      </c>
      <c r="C13" s="5" t="s">
        <v>14</v>
      </c>
      <c r="D13" s="5" t="str">
        <f>"张宗艳"</f>
        <v>张宗艳</v>
      </c>
      <c r="E13" s="5" t="str">
        <f t="shared" si="0"/>
        <v>女</v>
      </c>
      <c r="F13" s="5"/>
    </row>
    <row r="14" spans="1:6" ht="30" customHeight="1">
      <c r="A14" s="5">
        <v>12</v>
      </c>
      <c r="B14" s="5" t="str">
        <f>"30202021051810593630139"</f>
        <v>30202021051810593630139</v>
      </c>
      <c r="C14" s="5" t="s">
        <v>15</v>
      </c>
      <c r="D14" s="5" t="str">
        <f>"李小梅"</f>
        <v>李小梅</v>
      </c>
      <c r="E14" s="5" t="str">
        <f t="shared" si="0"/>
        <v>女</v>
      </c>
      <c r="F14" s="5"/>
    </row>
    <row r="15" spans="1:6" ht="30" customHeight="1">
      <c r="A15" s="5">
        <v>13</v>
      </c>
      <c r="B15" s="5" t="str">
        <f>"30202021052815470546349"</f>
        <v>30202021052815470546349</v>
      </c>
      <c r="C15" s="5" t="s">
        <v>15</v>
      </c>
      <c r="D15" s="5" t="str">
        <f>"周兆玲"</f>
        <v>周兆玲</v>
      </c>
      <c r="E15" s="5" t="str">
        <f t="shared" si="0"/>
        <v>女</v>
      </c>
      <c r="F15" s="5"/>
    </row>
    <row r="16" spans="1:6" ht="30" customHeight="1">
      <c r="A16" s="5">
        <v>14</v>
      </c>
      <c r="B16" s="5" t="str">
        <f>"30202021053110351951979"</f>
        <v>30202021053110351951979</v>
      </c>
      <c r="C16" s="5" t="s">
        <v>15</v>
      </c>
      <c r="D16" s="5" t="str">
        <f>"林艳婷"</f>
        <v>林艳婷</v>
      </c>
      <c r="E16" s="5" t="str">
        <f t="shared" si="0"/>
        <v>女</v>
      </c>
      <c r="F16" s="5"/>
    </row>
    <row r="17" spans="1:6" ht="30" customHeight="1">
      <c r="A17" s="5">
        <v>15</v>
      </c>
      <c r="B17" s="5" t="str">
        <f>"30202021051618571323027"</f>
        <v>30202021051618571323027</v>
      </c>
      <c r="C17" s="5" t="s">
        <v>16</v>
      </c>
      <c r="D17" s="5" t="str">
        <f>"陈仲美"</f>
        <v>陈仲美</v>
      </c>
      <c r="E17" s="5" t="str">
        <f t="shared" si="0"/>
        <v>女</v>
      </c>
      <c r="F17" s="5"/>
    </row>
    <row r="18" spans="1:6" ht="30" customHeight="1">
      <c r="A18" s="5">
        <v>16</v>
      </c>
      <c r="B18" s="5" t="str">
        <f>"30202021051811332430325"</f>
        <v>30202021051811332430325</v>
      </c>
      <c r="C18" s="5" t="s">
        <v>16</v>
      </c>
      <c r="D18" s="5" t="str">
        <f>"蔡东长"</f>
        <v>蔡东长</v>
      </c>
      <c r="E18" s="5" t="str">
        <f>"男"</f>
        <v>男</v>
      </c>
      <c r="F18" s="5"/>
    </row>
    <row r="19" spans="1:6" ht="30" customHeight="1">
      <c r="A19" s="5">
        <v>17</v>
      </c>
      <c r="B19" s="5" t="str">
        <f>"30202021051814560631218"</f>
        <v>30202021051814560631218</v>
      </c>
      <c r="C19" s="5" t="s">
        <v>16</v>
      </c>
      <c r="D19" s="5" t="str">
        <f>"王泰阳"</f>
        <v>王泰阳</v>
      </c>
      <c r="E19" s="5" t="str">
        <f>"男"</f>
        <v>男</v>
      </c>
      <c r="F19" s="5"/>
    </row>
    <row r="20" spans="1:6" ht="30" customHeight="1">
      <c r="A20" s="5">
        <v>18</v>
      </c>
      <c r="B20" s="5" t="str">
        <f>"30202021051818350132161"</f>
        <v>30202021051818350132161</v>
      </c>
      <c r="C20" s="5" t="s">
        <v>16</v>
      </c>
      <c r="D20" s="5" t="str">
        <f>"田越"</f>
        <v>田越</v>
      </c>
      <c r="E20" s="5" t="str">
        <f>"女"</f>
        <v>女</v>
      </c>
      <c r="F20" s="5"/>
    </row>
    <row r="21" spans="1:6" ht="30" customHeight="1">
      <c r="A21" s="5">
        <v>19</v>
      </c>
      <c r="B21" s="5" t="str">
        <f>"30202021051922593636512"</f>
        <v>30202021051922593636512</v>
      </c>
      <c r="C21" s="5" t="s">
        <v>16</v>
      </c>
      <c r="D21" s="5" t="str">
        <f>"吉娜"</f>
        <v>吉娜</v>
      </c>
      <c r="E21" s="5" t="str">
        <f>"女"</f>
        <v>女</v>
      </c>
      <c r="F21" s="5"/>
    </row>
    <row r="22" spans="1:6" ht="30" customHeight="1">
      <c r="A22" s="5">
        <v>20</v>
      </c>
      <c r="B22" s="5" t="str">
        <f>"30202021052019553837360"</f>
        <v>30202021052019553837360</v>
      </c>
      <c r="C22" s="5" t="s">
        <v>16</v>
      </c>
      <c r="D22" s="5" t="str">
        <f>"王晓琛"</f>
        <v>王晓琛</v>
      </c>
      <c r="E22" s="5" t="str">
        <f>"男"</f>
        <v>男</v>
      </c>
      <c r="F22" s="5"/>
    </row>
    <row r="23" spans="1:6" ht="30" customHeight="1">
      <c r="A23" s="5">
        <v>21</v>
      </c>
      <c r="B23" s="5" t="str">
        <f>"30202021052118013338145"</f>
        <v>30202021052118013338145</v>
      </c>
      <c r="C23" s="5" t="s">
        <v>16</v>
      </c>
      <c r="D23" s="5" t="str">
        <f>"符国君"</f>
        <v>符国君</v>
      </c>
      <c r="E23" s="5" t="str">
        <f>"男"</f>
        <v>男</v>
      </c>
      <c r="F23" s="5"/>
    </row>
    <row r="24" spans="1:6" ht="30" customHeight="1">
      <c r="A24" s="5">
        <v>22</v>
      </c>
      <c r="B24" s="5" t="str">
        <f>"30202021052217371639002"</f>
        <v>30202021052217371639002</v>
      </c>
      <c r="C24" s="5" t="s">
        <v>16</v>
      </c>
      <c r="D24" s="5" t="str">
        <f>"羊忠泽"</f>
        <v>羊忠泽</v>
      </c>
      <c r="E24" s="5" t="str">
        <f>"男"</f>
        <v>男</v>
      </c>
      <c r="F24" s="5"/>
    </row>
    <row r="25" spans="1:6" ht="30" customHeight="1">
      <c r="A25" s="5">
        <v>23</v>
      </c>
      <c r="B25" s="5" t="str">
        <f>"30202021053009461548442"</f>
        <v>30202021053009461548442</v>
      </c>
      <c r="C25" s="5" t="s">
        <v>16</v>
      </c>
      <c r="D25" s="5" t="str">
        <f>"陈智博"</f>
        <v>陈智博</v>
      </c>
      <c r="E25" s="5" t="str">
        <f>"男"</f>
        <v>男</v>
      </c>
      <c r="F25" s="5"/>
    </row>
    <row r="26" spans="1:6" ht="30" customHeight="1">
      <c r="A26" s="5">
        <v>24</v>
      </c>
      <c r="B26" s="5" t="str">
        <f>"30202021060311240982022"</f>
        <v>30202021060311240982022</v>
      </c>
      <c r="C26" s="5" t="s">
        <v>16</v>
      </c>
      <c r="D26" s="5" t="str">
        <f>"潘婷"</f>
        <v>潘婷</v>
      </c>
      <c r="E26" s="5" t="str">
        <f>"女"</f>
        <v>女</v>
      </c>
      <c r="F26" s="5"/>
    </row>
    <row r="27" spans="1:6" ht="30" customHeight="1">
      <c r="A27" s="5">
        <v>25</v>
      </c>
      <c r="B27" s="5" t="str">
        <f>"302020210607215218108535"</f>
        <v>302020210607215218108535</v>
      </c>
      <c r="C27" s="5" t="s">
        <v>16</v>
      </c>
      <c r="D27" s="5" t="str">
        <f>"符姿练"</f>
        <v>符姿练</v>
      </c>
      <c r="E27" s="5" t="str">
        <f>"女"</f>
        <v>女</v>
      </c>
      <c r="F27" s="5"/>
    </row>
    <row r="28" spans="1:6" ht="30" customHeight="1">
      <c r="A28" s="5">
        <v>26</v>
      </c>
      <c r="B28" s="5" t="str">
        <f>"302020210612144553112827"</f>
        <v>302020210612144553112827</v>
      </c>
      <c r="C28" s="5" t="s">
        <v>16</v>
      </c>
      <c r="D28" s="5" t="str">
        <f>"孔令和"</f>
        <v>孔令和</v>
      </c>
      <c r="E28" s="5" t="str">
        <f>"女"</f>
        <v>女</v>
      </c>
      <c r="F28" s="5"/>
    </row>
    <row r="29" spans="1:6" ht="30" customHeight="1">
      <c r="A29" s="5">
        <v>27</v>
      </c>
      <c r="B29" s="5" t="str">
        <f>"302020210615090938113055"</f>
        <v>302020210615090938113055</v>
      </c>
      <c r="C29" s="5" t="s">
        <v>16</v>
      </c>
      <c r="D29" s="5" t="str">
        <f>"符巧巧"</f>
        <v>符巧巧</v>
      </c>
      <c r="E29" s="5" t="str">
        <f>"女"</f>
        <v>女</v>
      </c>
      <c r="F29" s="5"/>
    </row>
    <row r="30" spans="1:6" ht="30" customHeight="1">
      <c r="A30" s="5">
        <v>28</v>
      </c>
      <c r="B30" s="5" t="str">
        <f>"302020210615220853113218"</f>
        <v>302020210615220853113218</v>
      </c>
      <c r="C30" s="5" t="s">
        <v>16</v>
      </c>
      <c r="D30" s="5" t="str">
        <f>"蓝泽"</f>
        <v>蓝泽</v>
      </c>
      <c r="E30" s="5" t="str">
        <f>"男"</f>
        <v>男</v>
      </c>
      <c r="F30" s="5"/>
    </row>
    <row r="31" spans="1:6" ht="30" customHeight="1">
      <c r="A31" s="5">
        <v>29</v>
      </c>
      <c r="B31" s="5" t="str">
        <f>"30202021052114323737971"</f>
        <v>30202021052114323737971</v>
      </c>
      <c r="C31" s="5" t="s">
        <v>17</v>
      </c>
      <c r="D31" s="5" t="str">
        <f>"曹志远"</f>
        <v>曹志远</v>
      </c>
      <c r="E31" s="5" t="str">
        <f>"男"</f>
        <v>男</v>
      </c>
      <c r="F31" s="5"/>
    </row>
    <row r="32" spans="1:6" ht="30" customHeight="1">
      <c r="A32" s="5">
        <v>30</v>
      </c>
      <c r="B32" s="5" t="str">
        <f>"302020210615122055113113"</f>
        <v>302020210615122055113113</v>
      </c>
      <c r="C32" s="5" t="s">
        <v>17</v>
      </c>
      <c r="D32" s="5" t="str">
        <f>"陈烘"</f>
        <v>陈烘</v>
      </c>
      <c r="E32" s="5" t="str">
        <f aca="true" t="shared" si="1" ref="E32:E59">"女"</f>
        <v>女</v>
      </c>
      <c r="F32" s="5"/>
    </row>
    <row r="33" spans="1:6" ht="30" customHeight="1">
      <c r="A33" s="5">
        <v>31</v>
      </c>
      <c r="B33" s="5" t="str">
        <f>"30202021051607544620992"</f>
        <v>30202021051607544620992</v>
      </c>
      <c r="C33" s="5" t="s">
        <v>18</v>
      </c>
      <c r="D33" s="5" t="str">
        <f>"侯雪"</f>
        <v>侯雪</v>
      </c>
      <c r="E33" s="5" t="str">
        <f t="shared" si="1"/>
        <v>女</v>
      </c>
      <c r="F33" s="5"/>
    </row>
    <row r="34" spans="1:6" ht="30" customHeight="1">
      <c r="A34" s="5">
        <v>32</v>
      </c>
      <c r="B34" s="5" t="str">
        <f>"30202021051608292121014"</f>
        <v>30202021051608292121014</v>
      </c>
      <c r="C34" s="5" t="s">
        <v>18</v>
      </c>
      <c r="D34" s="5" t="str">
        <f>"符景翠"</f>
        <v>符景翠</v>
      </c>
      <c r="E34" s="5" t="str">
        <f t="shared" si="1"/>
        <v>女</v>
      </c>
      <c r="F34" s="5"/>
    </row>
    <row r="35" spans="1:6" ht="30" customHeight="1">
      <c r="A35" s="5">
        <v>33</v>
      </c>
      <c r="B35" s="5" t="str">
        <f>"30202021051609300321175"</f>
        <v>30202021051609300321175</v>
      </c>
      <c r="C35" s="5" t="s">
        <v>18</v>
      </c>
      <c r="D35" s="5" t="str">
        <f>"符丰慧"</f>
        <v>符丰慧</v>
      </c>
      <c r="E35" s="5" t="str">
        <f t="shared" si="1"/>
        <v>女</v>
      </c>
      <c r="F35" s="5"/>
    </row>
    <row r="36" spans="1:6" ht="30" customHeight="1">
      <c r="A36" s="5">
        <v>34</v>
      </c>
      <c r="B36" s="5" t="str">
        <f>"30202021051620300023283"</f>
        <v>30202021051620300023283</v>
      </c>
      <c r="C36" s="5" t="s">
        <v>18</v>
      </c>
      <c r="D36" s="5" t="str">
        <f>"符海劲"</f>
        <v>符海劲</v>
      </c>
      <c r="E36" s="5" t="str">
        <f t="shared" si="1"/>
        <v>女</v>
      </c>
      <c r="F36" s="5"/>
    </row>
    <row r="37" spans="1:6" ht="30" customHeight="1">
      <c r="A37" s="5">
        <v>35</v>
      </c>
      <c r="B37" s="5" t="str">
        <f>"30202021051709174124342"</f>
        <v>30202021051709174124342</v>
      </c>
      <c r="C37" s="5" t="s">
        <v>18</v>
      </c>
      <c r="D37" s="5" t="str">
        <f>"符秋念"</f>
        <v>符秋念</v>
      </c>
      <c r="E37" s="5" t="str">
        <f t="shared" si="1"/>
        <v>女</v>
      </c>
      <c r="F37" s="5"/>
    </row>
    <row r="38" spans="1:6" ht="30" customHeight="1">
      <c r="A38" s="5">
        <v>36</v>
      </c>
      <c r="B38" s="5" t="str">
        <f>"30202021051716465227281"</f>
        <v>30202021051716465227281</v>
      </c>
      <c r="C38" s="5" t="s">
        <v>18</v>
      </c>
      <c r="D38" s="5" t="str">
        <f>"张清"</f>
        <v>张清</v>
      </c>
      <c r="E38" s="5" t="str">
        <f t="shared" si="1"/>
        <v>女</v>
      </c>
      <c r="F38" s="5"/>
    </row>
    <row r="39" spans="1:6" ht="30" customHeight="1">
      <c r="A39" s="5">
        <v>37</v>
      </c>
      <c r="B39" s="5" t="str">
        <f>"30202021051723095028877"</f>
        <v>30202021051723095028877</v>
      </c>
      <c r="C39" s="5" t="s">
        <v>18</v>
      </c>
      <c r="D39" s="5" t="str">
        <f>"蒋轩"</f>
        <v>蒋轩</v>
      </c>
      <c r="E39" s="5" t="str">
        <f t="shared" si="1"/>
        <v>女</v>
      </c>
      <c r="F39" s="5"/>
    </row>
    <row r="40" spans="1:6" ht="30" customHeight="1">
      <c r="A40" s="5">
        <v>38</v>
      </c>
      <c r="B40" s="5" t="str">
        <f>"30202021051807510229223"</f>
        <v>30202021051807510229223</v>
      </c>
      <c r="C40" s="5" t="s">
        <v>18</v>
      </c>
      <c r="D40" s="5" t="str">
        <f>"郭曼微"</f>
        <v>郭曼微</v>
      </c>
      <c r="E40" s="5" t="str">
        <f t="shared" si="1"/>
        <v>女</v>
      </c>
      <c r="F40" s="5"/>
    </row>
    <row r="41" spans="1:6" ht="30" customHeight="1">
      <c r="A41" s="5">
        <v>39</v>
      </c>
      <c r="B41" s="5" t="str">
        <f>"30202021051808164829255"</f>
        <v>30202021051808164829255</v>
      </c>
      <c r="C41" s="5" t="s">
        <v>18</v>
      </c>
      <c r="D41" s="5" t="str">
        <f>"王秋静"</f>
        <v>王秋静</v>
      </c>
      <c r="E41" s="5" t="str">
        <f t="shared" si="1"/>
        <v>女</v>
      </c>
      <c r="F41" s="5"/>
    </row>
    <row r="42" spans="1:6" ht="30" customHeight="1">
      <c r="A42" s="5">
        <v>40</v>
      </c>
      <c r="B42" s="5" t="str">
        <f>"30202021051808314029298"</f>
        <v>30202021051808314029298</v>
      </c>
      <c r="C42" s="5" t="s">
        <v>18</v>
      </c>
      <c r="D42" s="5" t="str">
        <f>"唐允桃"</f>
        <v>唐允桃</v>
      </c>
      <c r="E42" s="5" t="str">
        <f t="shared" si="1"/>
        <v>女</v>
      </c>
      <c r="F42" s="5"/>
    </row>
    <row r="43" spans="1:6" ht="30" customHeight="1">
      <c r="A43" s="5">
        <v>41</v>
      </c>
      <c r="B43" s="5" t="str">
        <f>"30202021051809070429419"</f>
        <v>30202021051809070429419</v>
      </c>
      <c r="C43" s="5" t="s">
        <v>18</v>
      </c>
      <c r="D43" s="5" t="str">
        <f>"符玉霜"</f>
        <v>符玉霜</v>
      </c>
      <c r="E43" s="5" t="str">
        <f t="shared" si="1"/>
        <v>女</v>
      </c>
      <c r="F43" s="5"/>
    </row>
    <row r="44" spans="1:6" ht="30" customHeight="1">
      <c r="A44" s="5">
        <v>42</v>
      </c>
      <c r="B44" s="5" t="str">
        <f>"30202021051809125729454"</f>
        <v>30202021051809125729454</v>
      </c>
      <c r="C44" s="5" t="s">
        <v>18</v>
      </c>
      <c r="D44" s="5" t="str">
        <f>"符丽娜"</f>
        <v>符丽娜</v>
      </c>
      <c r="E44" s="5" t="str">
        <f t="shared" si="1"/>
        <v>女</v>
      </c>
      <c r="F44" s="5"/>
    </row>
    <row r="45" spans="1:6" ht="30" customHeight="1">
      <c r="A45" s="5">
        <v>43</v>
      </c>
      <c r="B45" s="5" t="str">
        <f>"30202021051809204129505"</f>
        <v>30202021051809204129505</v>
      </c>
      <c r="C45" s="5" t="s">
        <v>18</v>
      </c>
      <c r="D45" s="5" t="str">
        <f>"李壮椒"</f>
        <v>李壮椒</v>
      </c>
      <c r="E45" s="5" t="str">
        <f t="shared" si="1"/>
        <v>女</v>
      </c>
      <c r="F45" s="5"/>
    </row>
    <row r="46" spans="1:6" ht="30" customHeight="1">
      <c r="A46" s="5">
        <v>44</v>
      </c>
      <c r="B46" s="5" t="str">
        <f>"30202021051809261929541"</f>
        <v>30202021051809261929541</v>
      </c>
      <c r="C46" s="5" t="s">
        <v>18</v>
      </c>
      <c r="D46" s="5" t="str">
        <f>"符哲婧"</f>
        <v>符哲婧</v>
      </c>
      <c r="E46" s="5" t="str">
        <f t="shared" si="1"/>
        <v>女</v>
      </c>
      <c r="F46" s="5"/>
    </row>
    <row r="47" spans="1:6" ht="30" customHeight="1">
      <c r="A47" s="5">
        <v>45</v>
      </c>
      <c r="B47" s="5" t="str">
        <f>"30202021051809435929635"</f>
        <v>30202021051809435929635</v>
      </c>
      <c r="C47" s="5" t="s">
        <v>18</v>
      </c>
      <c r="D47" s="5" t="str">
        <f>"王雅迪"</f>
        <v>王雅迪</v>
      </c>
      <c r="E47" s="5" t="str">
        <f t="shared" si="1"/>
        <v>女</v>
      </c>
      <c r="F47" s="5"/>
    </row>
    <row r="48" spans="1:6" ht="30" customHeight="1">
      <c r="A48" s="5">
        <v>46</v>
      </c>
      <c r="B48" s="5" t="str">
        <f>"30202021051810044429767"</f>
        <v>30202021051810044429767</v>
      </c>
      <c r="C48" s="5" t="s">
        <v>18</v>
      </c>
      <c r="D48" s="5" t="str">
        <f>"符雪娥"</f>
        <v>符雪娥</v>
      </c>
      <c r="E48" s="5" t="str">
        <f t="shared" si="1"/>
        <v>女</v>
      </c>
      <c r="F48" s="5"/>
    </row>
    <row r="49" spans="1:6" ht="30" customHeight="1">
      <c r="A49" s="5">
        <v>47</v>
      </c>
      <c r="B49" s="5" t="str">
        <f>"30202021051810212129883"</f>
        <v>30202021051810212129883</v>
      </c>
      <c r="C49" s="5" t="s">
        <v>18</v>
      </c>
      <c r="D49" s="5" t="str">
        <f>"符晴叶"</f>
        <v>符晴叶</v>
      </c>
      <c r="E49" s="5" t="str">
        <f t="shared" si="1"/>
        <v>女</v>
      </c>
      <c r="F49" s="5"/>
    </row>
    <row r="50" spans="1:6" ht="30" customHeight="1">
      <c r="A50" s="5">
        <v>48</v>
      </c>
      <c r="B50" s="5" t="str">
        <f>"30202021051813125930827"</f>
        <v>30202021051813125930827</v>
      </c>
      <c r="C50" s="5" t="s">
        <v>18</v>
      </c>
      <c r="D50" s="5" t="str">
        <f>"陈积妍"</f>
        <v>陈积妍</v>
      </c>
      <c r="E50" s="5" t="str">
        <f t="shared" si="1"/>
        <v>女</v>
      </c>
      <c r="F50" s="5"/>
    </row>
    <row r="51" spans="1:6" ht="30" customHeight="1">
      <c r="A51" s="5">
        <v>49</v>
      </c>
      <c r="B51" s="5" t="str">
        <f>"30202021051817023831775"</f>
        <v>30202021051817023831775</v>
      </c>
      <c r="C51" s="5" t="s">
        <v>18</v>
      </c>
      <c r="D51" s="5" t="str">
        <f>"刘丽华"</f>
        <v>刘丽华</v>
      </c>
      <c r="E51" s="5" t="str">
        <f t="shared" si="1"/>
        <v>女</v>
      </c>
      <c r="F51" s="5"/>
    </row>
    <row r="52" spans="1:6" ht="30" customHeight="1">
      <c r="A52" s="5">
        <v>50</v>
      </c>
      <c r="B52" s="5" t="str">
        <f>"30202021051818321032149"</f>
        <v>30202021051818321032149</v>
      </c>
      <c r="C52" s="5" t="s">
        <v>18</v>
      </c>
      <c r="D52" s="5" t="str">
        <f>"羊小娜"</f>
        <v>羊小娜</v>
      </c>
      <c r="E52" s="5" t="str">
        <f t="shared" si="1"/>
        <v>女</v>
      </c>
      <c r="F52" s="5"/>
    </row>
    <row r="53" spans="1:6" ht="30" customHeight="1">
      <c r="A53" s="5">
        <v>51</v>
      </c>
      <c r="B53" s="5" t="str">
        <f>"30202021051818530432233"</f>
        <v>30202021051818530432233</v>
      </c>
      <c r="C53" s="5" t="s">
        <v>18</v>
      </c>
      <c r="D53" s="5" t="str">
        <f>"李小静"</f>
        <v>李小静</v>
      </c>
      <c r="E53" s="5" t="str">
        <f t="shared" si="1"/>
        <v>女</v>
      </c>
      <c r="F53" s="5"/>
    </row>
    <row r="54" spans="1:6" ht="30" customHeight="1">
      <c r="A54" s="5">
        <v>52</v>
      </c>
      <c r="B54" s="5" t="str">
        <f>"30202021051819065132281"</f>
        <v>30202021051819065132281</v>
      </c>
      <c r="C54" s="5" t="s">
        <v>18</v>
      </c>
      <c r="D54" s="5" t="str">
        <f>"符丽园"</f>
        <v>符丽园</v>
      </c>
      <c r="E54" s="5" t="str">
        <f t="shared" si="1"/>
        <v>女</v>
      </c>
      <c r="F54" s="5"/>
    </row>
    <row r="55" spans="1:6" ht="30" customHeight="1">
      <c r="A55" s="5">
        <v>53</v>
      </c>
      <c r="B55" s="5" t="str">
        <f>"30202021051821324832917"</f>
        <v>30202021051821324832917</v>
      </c>
      <c r="C55" s="5" t="s">
        <v>18</v>
      </c>
      <c r="D55" s="5" t="str">
        <f>"高丽梦"</f>
        <v>高丽梦</v>
      </c>
      <c r="E55" s="5" t="str">
        <f t="shared" si="1"/>
        <v>女</v>
      </c>
      <c r="F55" s="5"/>
    </row>
    <row r="56" spans="1:6" ht="30" customHeight="1">
      <c r="A56" s="5">
        <v>54</v>
      </c>
      <c r="B56" s="6" t="s">
        <v>19</v>
      </c>
      <c r="C56" s="5" t="s">
        <v>18</v>
      </c>
      <c r="D56" s="5" t="s">
        <v>20</v>
      </c>
      <c r="E56" s="5" t="str">
        <f t="shared" si="1"/>
        <v>女</v>
      </c>
      <c r="F56" s="5"/>
    </row>
    <row r="57" spans="1:6" ht="30" customHeight="1">
      <c r="A57" s="5">
        <v>55</v>
      </c>
      <c r="B57" s="5" t="str">
        <f>"30202021051822184933155"</f>
        <v>30202021051822184933155</v>
      </c>
      <c r="C57" s="5" t="s">
        <v>18</v>
      </c>
      <c r="D57" s="5" t="str">
        <f>"郑丽霞"</f>
        <v>郑丽霞</v>
      </c>
      <c r="E57" s="5" t="str">
        <f t="shared" si="1"/>
        <v>女</v>
      </c>
      <c r="F57" s="5"/>
    </row>
    <row r="58" spans="1:6" ht="30" customHeight="1">
      <c r="A58" s="5">
        <v>56</v>
      </c>
      <c r="B58" s="5" t="str">
        <f>"30202021051822322233208"</f>
        <v>30202021051822322233208</v>
      </c>
      <c r="C58" s="5" t="s">
        <v>18</v>
      </c>
      <c r="D58" s="5" t="str">
        <f>"林才金"</f>
        <v>林才金</v>
      </c>
      <c r="E58" s="5" t="str">
        <f t="shared" si="1"/>
        <v>女</v>
      </c>
      <c r="F58" s="5"/>
    </row>
    <row r="59" spans="1:6" ht="30" customHeight="1">
      <c r="A59" s="5">
        <v>57</v>
      </c>
      <c r="B59" s="5" t="str">
        <f>"30202021051908251333666"</f>
        <v>30202021051908251333666</v>
      </c>
      <c r="C59" s="5" t="s">
        <v>18</v>
      </c>
      <c r="D59" s="5" t="str">
        <f>"李带娥"</f>
        <v>李带娥</v>
      </c>
      <c r="E59" s="5" t="str">
        <f t="shared" si="1"/>
        <v>女</v>
      </c>
      <c r="F59" s="5"/>
    </row>
    <row r="60" spans="1:6" ht="30" customHeight="1">
      <c r="A60" s="5">
        <v>58</v>
      </c>
      <c r="B60" s="5" t="str">
        <f>"30202021051909361433906"</f>
        <v>30202021051909361433906</v>
      </c>
      <c r="C60" s="5" t="s">
        <v>18</v>
      </c>
      <c r="D60" s="5" t="str">
        <f>"林妹"</f>
        <v>林妹</v>
      </c>
      <c r="E60" s="5" t="str">
        <f aca="true" t="shared" si="2" ref="E60:E123">"女"</f>
        <v>女</v>
      </c>
      <c r="F60" s="5"/>
    </row>
    <row r="61" spans="1:6" ht="30" customHeight="1">
      <c r="A61" s="5">
        <v>59</v>
      </c>
      <c r="B61" s="5" t="str">
        <f>"30202021051910492234277"</f>
        <v>30202021051910492234277</v>
      </c>
      <c r="C61" s="5" t="s">
        <v>18</v>
      </c>
      <c r="D61" s="5" t="str">
        <f>"吴风葵"</f>
        <v>吴风葵</v>
      </c>
      <c r="E61" s="5" t="str">
        <f t="shared" si="2"/>
        <v>女</v>
      </c>
      <c r="F61" s="5"/>
    </row>
    <row r="62" spans="1:6" ht="30" customHeight="1">
      <c r="A62" s="5">
        <v>60</v>
      </c>
      <c r="B62" s="5" t="str">
        <f>"30202021051911280534432"</f>
        <v>30202021051911280534432</v>
      </c>
      <c r="C62" s="5" t="s">
        <v>18</v>
      </c>
      <c r="D62" s="5" t="str">
        <f>"张伟云"</f>
        <v>张伟云</v>
      </c>
      <c r="E62" s="5" t="str">
        <f t="shared" si="2"/>
        <v>女</v>
      </c>
      <c r="F62" s="5"/>
    </row>
    <row r="63" spans="1:6" ht="30" customHeight="1">
      <c r="A63" s="5">
        <v>61</v>
      </c>
      <c r="B63" s="5" t="str">
        <f>"30202021051912125934584"</f>
        <v>30202021051912125934584</v>
      </c>
      <c r="C63" s="5" t="s">
        <v>18</v>
      </c>
      <c r="D63" s="5" t="str">
        <f>"彭洁"</f>
        <v>彭洁</v>
      </c>
      <c r="E63" s="5" t="str">
        <f t="shared" si="2"/>
        <v>女</v>
      </c>
      <c r="F63" s="5"/>
    </row>
    <row r="64" spans="1:6" ht="30" customHeight="1">
      <c r="A64" s="5">
        <v>62</v>
      </c>
      <c r="B64" s="5" t="str">
        <f>"30202021051914462435228"</f>
        <v>30202021051914462435228</v>
      </c>
      <c r="C64" s="5" t="s">
        <v>18</v>
      </c>
      <c r="D64" s="5" t="str">
        <f>"吴晶晶"</f>
        <v>吴晶晶</v>
      </c>
      <c r="E64" s="5" t="str">
        <f t="shared" si="2"/>
        <v>女</v>
      </c>
      <c r="F64" s="5"/>
    </row>
    <row r="65" spans="1:6" ht="30" customHeight="1">
      <c r="A65" s="5">
        <v>63</v>
      </c>
      <c r="B65" s="5" t="str">
        <f>"30202021051915250235425"</f>
        <v>30202021051915250235425</v>
      </c>
      <c r="C65" s="5" t="s">
        <v>18</v>
      </c>
      <c r="D65" s="5" t="str">
        <f>"郭禄春"</f>
        <v>郭禄春</v>
      </c>
      <c r="E65" s="5" t="str">
        <f t="shared" si="2"/>
        <v>女</v>
      </c>
      <c r="F65" s="5"/>
    </row>
    <row r="66" spans="1:6" ht="30" customHeight="1">
      <c r="A66" s="5">
        <v>64</v>
      </c>
      <c r="B66" s="5" t="str">
        <f>"30202021051915584335601"</f>
        <v>30202021051915584335601</v>
      </c>
      <c r="C66" s="5" t="s">
        <v>18</v>
      </c>
      <c r="D66" s="5" t="str">
        <f>"符丽波"</f>
        <v>符丽波</v>
      </c>
      <c r="E66" s="5" t="str">
        <f t="shared" si="2"/>
        <v>女</v>
      </c>
      <c r="F66" s="5"/>
    </row>
    <row r="67" spans="1:6" ht="30" customHeight="1">
      <c r="A67" s="5">
        <v>65</v>
      </c>
      <c r="B67" s="5" t="str">
        <f>"30202021051920174436254"</f>
        <v>30202021051920174436254</v>
      </c>
      <c r="C67" s="5" t="s">
        <v>18</v>
      </c>
      <c r="D67" s="5" t="str">
        <f>"张丽思"</f>
        <v>张丽思</v>
      </c>
      <c r="E67" s="5" t="str">
        <f t="shared" si="2"/>
        <v>女</v>
      </c>
      <c r="F67" s="5"/>
    </row>
    <row r="68" spans="1:6" ht="30" customHeight="1">
      <c r="A68" s="5">
        <v>66</v>
      </c>
      <c r="B68" s="5" t="str">
        <f>"30202021051920351336288"</f>
        <v>30202021051920351336288</v>
      </c>
      <c r="C68" s="5" t="s">
        <v>18</v>
      </c>
      <c r="D68" s="5" t="str">
        <f>"符运玲"</f>
        <v>符运玲</v>
      </c>
      <c r="E68" s="5" t="str">
        <f t="shared" si="2"/>
        <v>女</v>
      </c>
      <c r="F68" s="5"/>
    </row>
    <row r="69" spans="1:6" ht="30" customHeight="1">
      <c r="A69" s="5">
        <v>67</v>
      </c>
      <c r="B69" s="5" t="str">
        <f>"30202021051921141536355"</f>
        <v>30202021051921141536355</v>
      </c>
      <c r="C69" s="5" t="s">
        <v>18</v>
      </c>
      <c r="D69" s="5" t="str">
        <f>"凌秋结"</f>
        <v>凌秋结</v>
      </c>
      <c r="E69" s="5" t="str">
        <f t="shared" si="2"/>
        <v>女</v>
      </c>
      <c r="F69" s="5"/>
    </row>
    <row r="70" spans="1:6" ht="30" customHeight="1">
      <c r="A70" s="5">
        <v>68</v>
      </c>
      <c r="B70" s="5" t="str">
        <f>"30202021051921430836406"</f>
        <v>30202021051921430836406</v>
      </c>
      <c r="C70" s="5" t="s">
        <v>18</v>
      </c>
      <c r="D70" s="5" t="str">
        <f>"董雪芳"</f>
        <v>董雪芳</v>
      </c>
      <c r="E70" s="5" t="str">
        <f t="shared" si="2"/>
        <v>女</v>
      </c>
      <c r="F70" s="5"/>
    </row>
    <row r="71" spans="1:6" ht="30" customHeight="1">
      <c r="A71" s="5">
        <v>69</v>
      </c>
      <c r="B71" s="5" t="str">
        <f>"30202021051923061336518"</f>
        <v>30202021051923061336518</v>
      </c>
      <c r="C71" s="5" t="s">
        <v>18</v>
      </c>
      <c r="D71" s="5" t="str">
        <f>"符亚妹"</f>
        <v>符亚妹</v>
      </c>
      <c r="E71" s="5" t="str">
        <f t="shared" si="2"/>
        <v>女</v>
      </c>
      <c r="F71" s="5"/>
    </row>
    <row r="72" spans="1:6" ht="30" customHeight="1">
      <c r="A72" s="5">
        <v>70</v>
      </c>
      <c r="B72" s="5" t="str">
        <f>"30202021052009482836684"</f>
        <v>30202021052009482836684</v>
      </c>
      <c r="C72" s="5" t="s">
        <v>18</v>
      </c>
      <c r="D72" s="5" t="str">
        <f>"符旭霖"</f>
        <v>符旭霖</v>
      </c>
      <c r="E72" s="5" t="str">
        <f t="shared" si="2"/>
        <v>女</v>
      </c>
      <c r="F72" s="5"/>
    </row>
    <row r="73" spans="1:6" ht="30" customHeight="1">
      <c r="A73" s="5">
        <v>71</v>
      </c>
      <c r="B73" s="5" t="str">
        <f>"30202021052010031636704"</f>
        <v>30202021052010031636704</v>
      </c>
      <c r="C73" s="5" t="s">
        <v>18</v>
      </c>
      <c r="D73" s="5" t="str">
        <f>"吴梦琴"</f>
        <v>吴梦琴</v>
      </c>
      <c r="E73" s="5" t="str">
        <f t="shared" si="2"/>
        <v>女</v>
      </c>
      <c r="F73" s="5"/>
    </row>
    <row r="74" spans="1:6" ht="30" customHeight="1">
      <c r="A74" s="5">
        <v>72</v>
      </c>
      <c r="B74" s="5" t="str">
        <f>"30202021052010084136712"</f>
        <v>30202021052010084136712</v>
      </c>
      <c r="C74" s="5" t="s">
        <v>18</v>
      </c>
      <c r="D74" s="5" t="str">
        <f>"吴学燕"</f>
        <v>吴学燕</v>
      </c>
      <c r="E74" s="5" t="str">
        <f t="shared" si="2"/>
        <v>女</v>
      </c>
      <c r="F74" s="5"/>
    </row>
    <row r="75" spans="1:6" ht="30" customHeight="1">
      <c r="A75" s="5">
        <v>73</v>
      </c>
      <c r="B75" s="5" t="str">
        <f>"30202021052010294836737"</f>
        <v>30202021052010294836737</v>
      </c>
      <c r="C75" s="5" t="s">
        <v>18</v>
      </c>
      <c r="D75" s="5" t="str">
        <f>"符淑善"</f>
        <v>符淑善</v>
      </c>
      <c r="E75" s="5" t="str">
        <f t="shared" si="2"/>
        <v>女</v>
      </c>
      <c r="F75" s="5"/>
    </row>
    <row r="76" spans="1:6" ht="30" customHeight="1">
      <c r="A76" s="5">
        <v>74</v>
      </c>
      <c r="B76" s="5" t="str">
        <f>"30202021052011594536848"</f>
        <v>30202021052011594536848</v>
      </c>
      <c r="C76" s="5" t="s">
        <v>18</v>
      </c>
      <c r="D76" s="5" t="str">
        <f>"符乾容"</f>
        <v>符乾容</v>
      </c>
      <c r="E76" s="5" t="str">
        <f t="shared" si="2"/>
        <v>女</v>
      </c>
      <c r="F76" s="5"/>
    </row>
    <row r="77" spans="1:6" ht="30" customHeight="1">
      <c r="A77" s="5">
        <v>75</v>
      </c>
      <c r="B77" s="5" t="str">
        <f>"30202021052017404137221"</f>
        <v>30202021052017404137221</v>
      </c>
      <c r="C77" s="5" t="s">
        <v>18</v>
      </c>
      <c r="D77" s="5" t="str">
        <f>"羊秀霞"</f>
        <v>羊秀霞</v>
      </c>
      <c r="E77" s="5" t="str">
        <f t="shared" si="2"/>
        <v>女</v>
      </c>
      <c r="F77" s="5"/>
    </row>
    <row r="78" spans="1:6" ht="30" customHeight="1">
      <c r="A78" s="5">
        <v>76</v>
      </c>
      <c r="B78" s="5" t="str">
        <f>"30202021052018300737271"</f>
        <v>30202021052018300737271</v>
      </c>
      <c r="C78" s="5" t="s">
        <v>18</v>
      </c>
      <c r="D78" s="5" t="str">
        <f>"周思"</f>
        <v>周思</v>
      </c>
      <c r="E78" s="5" t="str">
        <f t="shared" si="2"/>
        <v>女</v>
      </c>
      <c r="F78" s="5"/>
    </row>
    <row r="79" spans="1:6" ht="30" customHeight="1">
      <c r="A79" s="5">
        <v>77</v>
      </c>
      <c r="B79" s="5" t="str">
        <f>"30202021052019324237340"</f>
        <v>30202021052019324237340</v>
      </c>
      <c r="C79" s="5" t="s">
        <v>18</v>
      </c>
      <c r="D79" s="5" t="str">
        <f>"李玫"</f>
        <v>李玫</v>
      </c>
      <c r="E79" s="5" t="str">
        <f t="shared" si="2"/>
        <v>女</v>
      </c>
      <c r="F79" s="5"/>
    </row>
    <row r="80" spans="1:6" ht="30" customHeight="1">
      <c r="A80" s="5">
        <v>78</v>
      </c>
      <c r="B80" s="5" t="str">
        <f>"30202021052019451037352"</f>
        <v>30202021052019451037352</v>
      </c>
      <c r="C80" s="5" t="s">
        <v>18</v>
      </c>
      <c r="D80" s="5" t="str">
        <f>"符燕于"</f>
        <v>符燕于</v>
      </c>
      <c r="E80" s="5" t="str">
        <f t="shared" si="2"/>
        <v>女</v>
      </c>
      <c r="F80" s="5"/>
    </row>
    <row r="81" spans="1:6" ht="30" customHeight="1">
      <c r="A81" s="5">
        <v>79</v>
      </c>
      <c r="B81" s="5" t="str">
        <f>"30202021052020001637366"</f>
        <v>30202021052020001637366</v>
      </c>
      <c r="C81" s="5" t="s">
        <v>18</v>
      </c>
      <c r="D81" s="5" t="str">
        <f>"符克婷"</f>
        <v>符克婷</v>
      </c>
      <c r="E81" s="5" t="str">
        <f t="shared" si="2"/>
        <v>女</v>
      </c>
      <c r="F81" s="5"/>
    </row>
    <row r="82" spans="1:6" ht="30" customHeight="1">
      <c r="A82" s="5">
        <v>80</v>
      </c>
      <c r="B82" s="5" t="str">
        <f>"30202021052020021037367"</f>
        <v>30202021052020021037367</v>
      </c>
      <c r="C82" s="5" t="s">
        <v>18</v>
      </c>
      <c r="D82" s="5" t="str">
        <f>"王珍妮"</f>
        <v>王珍妮</v>
      </c>
      <c r="E82" s="5" t="str">
        <f t="shared" si="2"/>
        <v>女</v>
      </c>
      <c r="F82" s="5"/>
    </row>
    <row r="83" spans="1:6" ht="30" customHeight="1">
      <c r="A83" s="5">
        <v>81</v>
      </c>
      <c r="B83" s="5" t="str">
        <f>"30202021052022525137572"</f>
        <v>30202021052022525137572</v>
      </c>
      <c r="C83" s="5" t="s">
        <v>18</v>
      </c>
      <c r="D83" s="5" t="str">
        <f>"秦小丽"</f>
        <v>秦小丽</v>
      </c>
      <c r="E83" s="5" t="str">
        <f t="shared" si="2"/>
        <v>女</v>
      </c>
      <c r="F83" s="5"/>
    </row>
    <row r="84" spans="1:6" ht="30" customHeight="1">
      <c r="A84" s="5">
        <v>82</v>
      </c>
      <c r="B84" s="5" t="str">
        <f>"30202021052110594637825"</f>
        <v>30202021052110594637825</v>
      </c>
      <c r="C84" s="5" t="s">
        <v>18</v>
      </c>
      <c r="D84" s="5" t="str">
        <f>"高喜喜"</f>
        <v>高喜喜</v>
      </c>
      <c r="E84" s="5" t="str">
        <f t="shared" si="2"/>
        <v>女</v>
      </c>
      <c r="F84" s="5"/>
    </row>
    <row r="85" spans="1:6" ht="30" customHeight="1">
      <c r="A85" s="5">
        <v>83</v>
      </c>
      <c r="B85" s="5" t="str">
        <f>"30202021052111304937858"</f>
        <v>30202021052111304937858</v>
      </c>
      <c r="C85" s="5" t="s">
        <v>18</v>
      </c>
      <c r="D85" s="5" t="str">
        <f>"吴丽美"</f>
        <v>吴丽美</v>
      </c>
      <c r="E85" s="5" t="str">
        <f t="shared" si="2"/>
        <v>女</v>
      </c>
      <c r="F85" s="5"/>
    </row>
    <row r="86" spans="1:6" ht="30" customHeight="1">
      <c r="A86" s="5">
        <v>84</v>
      </c>
      <c r="B86" s="5" t="str">
        <f>"30202021052113503837956"</f>
        <v>30202021052113503837956</v>
      </c>
      <c r="C86" s="5" t="s">
        <v>18</v>
      </c>
      <c r="D86" s="5" t="str">
        <f>"杨月"</f>
        <v>杨月</v>
      </c>
      <c r="E86" s="5" t="str">
        <f t="shared" si="2"/>
        <v>女</v>
      </c>
      <c r="F86" s="5"/>
    </row>
    <row r="87" spans="1:6" ht="30" customHeight="1">
      <c r="A87" s="5">
        <v>85</v>
      </c>
      <c r="B87" s="5" t="str">
        <f>"30202021052119121838192"</f>
        <v>30202021052119121838192</v>
      </c>
      <c r="C87" s="5" t="s">
        <v>18</v>
      </c>
      <c r="D87" s="5" t="str">
        <f>"高丽贞"</f>
        <v>高丽贞</v>
      </c>
      <c r="E87" s="5" t="str">
        <f t="shared" si="2"/>
        <v>女</v>
      </c>
      <c r="F87" s="5"/>
    </row>
    <row r="88" spans="1:6" ht="30" customHeight="1">
      <c r="A88" s="5">
        <v>86</v>
      </c>
      <c r="B88" s="5" t="str">
        <f>"30202021052119483938222"</f>
        <v>30202021052119483938222</v>
      </c>
      <c r="C88" s="5" t="s">
        <v>18</v>
      </c>
      <c r="D88" s="5" t="str">
        <f>"李丽季"</f>
        <v>李丽季</v>
      </c>
      <c r="E88" s="5" t="str">
        <f t="shared" si="2"/>
        <v>女</v>
      </c>
      <c r="F88" s="5"/>
    </row>
    <row r="89" spans="1:6" ht="30" customHeight="1">
      <c r="A89" s="5">
        <v>87</v>
      </c>
      <c r="B89" s="5" t="str">
        <f>"30202021052120005638233"</f>
        <v>30202021052120005638233</v>
      </c>
      <c r="C89" s="5" t="s">
        <v>18</v>
      </c>
      <c r="D89" s="5" t="str">
        <f>"黄雅杏"</f>
        <v>黄雅杏</v>
      </c>
      <c r="E89" s="5" t="str">
        <f t="shared" si="2"/>
        <v>女</v>
      </c>
      <c r="F89" s="5"/>
    </row>
    <row r="90" spans="1:6" ht="30" customHeight="1">
      <c r="A90" s="5">
        <v>88</v>
      </c>
      <c r="B90" s="5" t="str">
        <f>"30202021052212425238705"</f>
        <v>30202021052212425238705</v>
      </c>
      <c r="C90" s="5" t="s">
        <v>18</v>
      </c>
      <c r="D90" s="5" t="str">
        <f>"徐魁娟"</f>
        <v>徐魁娟</v>
      </c>
      <c r="E90" s="5" t="str">
        <f t="shared" si="2"/>
        <v>女</v>
      </c>
      <c r="F90" s="5"/>
    </row>
    <row r="91" spans="1:6" ht="30" customHeight="1">
      <c r="A91" s="5">
        <v>89</v>
      </c>
      <c r="B91" s="5" t="str">
        <f>"30202021052314403739711"</f>
        <v>30202021052314403739711</v>
      </c>
      <c r="C91" s="5" t="s">
        <v>18</v>
      </c>
      <c r="D91" s="5" t="str">
        <f>"曾家玲"</f>
        <v>曾家玲</v>
      </c>
      <c r="E91" s="5" t="str">
        <f t="shared" si="2"/>
        <v>女</v>
      </c>
      <c r="F91" s="5"/>
    </row>
    <row r="92" spans="1:6" ht="30" customHeight="1">
      <c r="A92" s="5">
        <v>90</v>
      </c>
      <c r="B92" s="5" t="str">
        <f>"30202021052315055539740"</f>
        <v>30202021052315055539740</v>
      </c>
      <c r="C92" s="5" t="s">
        <v>18</v>
      </c>
      <c r="D92" s="5" t="str">
        <f>"简献兰"</f>
        <v>简献兰</v>
      </c>
      <c r="E92" s="5" t="str">
        <f t="shared" si="2"/>
        <v>女</v>
      </c>
      <c r="F92" s="5"/>
    </row>
    <row r="93" spans="1:6" ht="30" customHeight="1">
      <c r="A93" s="5">
        <v>91</v>
      </c>
      <c r="B93" s="5" t="str">
        <f>"30202021052322543740267"</f>
        <v>30202021052322543740267</v>
      </c>
      <c r="C93" s="5" t="s">
        <v>18</v>
      </c>
      <c r="D93" s="5" t="str">
        <f>"李荣珊"</f>
        <v>李荣珊</v>
      </c>
      <c r="E93" s="5" t="str">
        <f t="shared" si="2"/>
        <v>女</v>
      </c>
      <c r="F93" s="5"/>
    </row>
    <row r="94" spans="1:6" ht="30" customHeight="1">
      <c r="A94" s="5">
        <v>92</v>
      </c>
      <c r="B94" s="5" t="str">
        <f>"30202021052323061740283"</f>
        <v>30202021052323061740283</v>
      </c>
      <c r="C94" s="5" t="s">
        <v>18</v>
      </c>
      <c r="D94" s="5" t="str">
        <f>"林敏"</f>
        <v>林敏</v>
      </c>
      <c r="E94" s="5" t="str">
        <f t="shared" si="2"/>
        <v>女</v>
      </c>
      <c r="F94" s="5"/>
    </row>
    <row r="95" spans="1:6" ht="30" customHeight="1">
      <c r="A95" s="5">
        <v>93</v>
      </c>
      <c r="B95" s="5" t="str">
        <f>"30202021052401025040353"</f>
        <v>30202021052401025040353</v>
      </c>
      <c r="C95" s="5" t="s">
        <v>18</v>
      </c>
      <c r="D95" s="5" t="str">
        <f>"韦秋珍"</f>
        <v>韦秋珍</v>
      </c>
      <c r="E95" s="5" t="str">
        <f t="shared" si="2"/>
        <v>女</v>
      </c>
      <c r="F95" s="5"/>
    </row>
    <row r="96" spans="1:6" ht="30" customHeight="1">
      <c r="A96" s="5">
        <v>94</v>
      </c>
      <c r="B96" s="5" t="str">
        <f>"30202021052410272040659"</f>
        <v>30202021052410272040659</v>
      </c>
      <c r="C96" s="5" t="s">
        <v>18</v>
      </c>
      <c r="D96" s="5" t="str">
        <f>"符秋佳"</f>
        <v>符秋佳</v>
      </c>
      <c r="E96" s="5" t="str">
        <f t="shared" si="2"/>
        <v>女</v>
      </c>
      <c r="F96" s="5"/>
    </row>
    <row r="97" spans="1:6" ht="30" customHeight="1">
      <c r="A97" s="5">
        <v>95</v>
      </c>
      <c r="B97" s="5" t="str">
        <f>"30202021052412163640873"</f>
        <v>30202021052412163640873</v>
      </c>
      <c r="C97" s="5" t="s">
        <v>18</v>
      </c>
      <c r="D97" s="5" t="str">
        <f>"李婷"</f>
        <v>李婷</v>
      </c>
      <c r="E97" s="5" t="str">
        <f t="shared" si="2"/>
        <v>女</v>
      </c>
      <c r="F97" s="5"/>
    </row>
    <row r="98" spans="1:6" ht="30" customHeight="1">
      <c r="A98" s="5">
        <v>96</v>
      </c>
      <c r="B98" s="5" t="str">
        <f>"30202021052415542941235"</f>
        <v>30202021052415542941235</v>
      </c>
      <c r="C98" s="5" t="s">
        <v>18</v>
      </c>
      <c r="D98" s="5" t="str">
        <f>"何玉琴"</f>
        <v>何玉琴</v>
      </c>
      <c r="E98" s="5" t="str">
        <f t="shared" si="2"/>
        <v>女</v>
      </c>
      <c r="F98" s="5"/>
    </row>
    <row r="99" spans="1:6" ht="30" customHeight="1">
      <c r="A99" s="5">
        <v>97</v>
      </c>
      <c r="B99" s="5" t="str">
        <f>"30202021052416285641296"</f>
        <v>30202021052416285641296</v>
      </c>
      <c r="C99" s="5" t="s">
        <v>18</v>
      </c>
      <c r="D99" s="5" t="str">
        <f>"陈永波"</f>
        <v>陈永波</v>
      </c>
      <c r="E99" s="5" t="str">
        <f t="shared" si="2"/>
        <v>女</v>
      </c>
      <c r="F99" s="5"/>
    </row>
    <row r="100" spans="1:6" ht="30" customHeight="1">
      <c r="A100" s="5">
        <v>98</v>
      </c>
      <c r="B100" s="5" t="str">
        <f>"30202021052417392041459"</f>
        <v>30202021052417392041459</v>
      </c>
      <c r="C100" s="5" t="s">
        <v>18</v>
      </c>
      <c r="D100" s="5" t="str">
        <f>"符孙晓"</f>
        <v>符孙晓</v>
      </c>
      <c r="E100" s="5" t="str">
        <f t="shared" si="2"/>
        <v>女</v>
      </c>
      <c r="F100" s="5"/>
    </row>
    <row r="101" spans="1:6" ht="30" customHeight="1">
      <c r="A101" s="5">
        <v>99</v>
      </c>
      <c r="B101" s="5" t="str">
        <f>"30202021052423033242044"</f>
        <v>30202021052423033242044</v>
      </c>
      <c r="C101" s="5" t="s">
        <v>18</v>
      </c>
      <c r="D101" s="5" t="str">
        <f>"赵宝睿"</f>
        <v>赵宝睿</v>
      </c>
      <c r="E101" s="5" t="str">
        <f t="shared" si="2"/>
        <v>女</v>
      </c>
      <c r="F101" s="5"/>
    </row>
    <row r="102" spans="1:6" ht="30" customHeight="1">
      <c r="A102" s="5">
        <v>100</v>
      </c>
      <c r="B102" s="5" t="str">
        <f>"30202021052501420142137"</f>
        <v>30202021052501420142137</v>
      </c>
      <c r="C102" s="5" t="s">
        <v>18</v>
      </c>
      <c r="D102" s="5" t="str">
        <f>"王开芳"</f>
        <v>王开芳</v>
      </c>
      <c r="E102" s="5" t="str">
        <f t="shared" si="2"/>
        <v>女</v>
      </c>
      <c r="F102" s="5"/>
    </row>
    <row r="103" spans="1:6" ht="30" customHeight="1">
      <c r="A103" s="5">
        <v>101</v>
      </c>
      <c r="B103" s="5" t="str">
        <f>"30202021052515185343056"</f>
        <v>30202021052515185343056</v>
      </c>
      <c r="C103" s="5" t="s">
        <v>18</v>
      </c>
      <c r="D103" s="5" t="str">
        <f>"朱贤桂"</f>
        <v>朱贤桂</v>
      </c>
      <c r="E103" s="5" t="str">
        <f t="shared" si="2"/>
        <v>女</v>
      </c>
      <c r="F103" s="5"/>
    </row>
    <row r="104" spans="1:6" ht="30" customHeight="1">
      <c r="A104" s="5">
        <v>102</v>
      </c>
      <c r="B104" s="5" t="str">
        <f>"30202021052518525543684"</f>
        <v>30202021052518525543684</v>
      </c>
      <c r="C104" s="5" t="s">
        <v>18</v>
      </c>
      <c r="D104" s="5" t="str">
        <f>"李金花"</f>
        <v>李金花</v>
      </c>
      <c r="E104" s="5" t="str">
        <f t="shared" si="2"/>
        <v>女</v>
      </c>
      <c r="F104" s="5"/>
    </row>
    <row r="105" spans="1:6" ht="30" customHeight="1">
      <c r="A105" s="5">
        <v>103</v>
      </c>
      <c r="B105" s="5" t="str">
        <f>"30202021052520485843937"</f>
        <v>30202021052520485843937</v>
      </c>
      <c r="C105" s="5" t="s">
        <v>18</v>
      </c>
      <c r="D105" s="5" t="str">
        <f>"韩成密"</f>
        <v>韩成密</v>
      </c>
      <c r="E105" s="5" t="str">
        <f t="shared" si="2"/>
        <v>女</v>
      </c>
      <c r="F105" s="5"/>
    </row>
    <row r="106" spans="1:6" ht="30" customHeight="1">
      <c r="A106" s="5">
        <v>104</v>
      </c>
      <c r="B106" s="5" t="str">
        <f>"30202021052609374344434"</f>
        <v>30202021052609374344434</v>
      </c>
      <c r="C106" s="5" t="s">
        <v>18</v>
      </c>
      <c r="D106" s="5" t="str">
        <f>"王艳敏"</f>
        <v>王艳敏</v>
      </c>
      <c r="E106" s="5" t="str">
        <f t="shared" si="2"/>
        <v>女</v>
      </c>
      <c r="F106" s="5"/>
    </row>
    <row r="107" spans="1:6" ht="30" customHeight="1">
      <c r="A107" s="5">
        <v>105</v>
      </c>
      <c r="B107" s="5" t="str">
        <f>"30202021052610364544468"</f>
        <v>30202021052610364544468</v>
      </c>
      <c r="C107" s="5" t="s">
        <v>18</v>
      </c>
      <c r="D107" s="5" t="str">
        <f>"张景丽"</f>
        <v>张景丽</v>
      </c>
      <c r="E107" s="5" t="str">
        <f t="shared" si="2"/>
        <v>女</v>
      </c>
      <c r="F107" s="5"/>
    </row>
    <row r="108" spans="1:6" ht="30" customHeight="1">
      <c r="A108" s="5">
        <v>106</v>
      </c>
      <c r="B108" s="5" t="str">
        <f>"30202021052610490544477"</f>
        <v>30202021052610490544477</v>
      </c>
      <c r="C108" s="5" t="s">
        <v>18</v>
      </c>
      <c r="D108" s="5" t="str">
        <f>"黎选妹"</f>
        <v>黎选妹</v>
      </c>
      <c r="E108" s="5" t="str">
        <f t="shared" si="2"/>
        <v>女</v>
      </c>
      <c r="F108" s="5"/>
    </row>
    <row r="109" spans="1:6" ht="30" customHeight="1">
      <c r="A109" s="5">
        <v>107</v>
      </c>
      <c r="B109" s="5" t="str">
        <f>"30202021052621320844722"</f>
        <v>30202021052621320844722</v>
      </c>
      <c r="C109" s="5" t="s">
        <v>18</v>
      </c>
      <c r="D109" s="5" t="str">
        <f>"郭翠丽"</f>
        <v>郭翠丽</v>
      </c>
      <c r="E109" s="5" t="str">
        <f t="shared" si="2"/>
        <v>女</v>
      </c>
      <c r="F109" s="5"/>
    </row>
    <row r="110" spans="1:6" ht="30" customHeight="1">
      <c r="A110" s="5">
        <v>108</v>
      </c>
      <c r="B110" s="5" t="str">
        <f>"30202021052621475644727"</f>
        <v>30202021052621475644727</v>
      </c>
      <c r="C110" s="5" t="s">
        <v>18</v>
      </c>
      <c r="D110" s="5" t="str">
        <f>"张秀妮"</f>
        <v>张秀妮</v>
      </c>
      <c r="E110" s="5" t="str">
        <f t="shared" si="2"/>
        <v>女</v>
      </c>
      <c r="F110" s="5"/>
    </row>
    <row r="111" spans="1:6" ht="30" customHeight="1">
      <c r="A111" s="5">
        <v>109</v>
      </c>
      <c r="B111" s="5" t="str">
        <f>"30202021052715465245114"</f>
        <v>30202021052715465245114</v>
      </c>
      <c r="C111" s="5" t="s">
        <v>18</v>
      </c>
      <c r="D111" s="5" t="str">
        <f>"符月景"</f>
        <v>符月景</v>
      </c>
      <c r="E111" s="5" t="str">
        <f t="shared" si="2"/>
        <v>女</v>
      </c>
      <c r="F111" s="5"/>
    </row>
    <row r="112" spans="1:6" ht="30" customHeight="1">
      <c r="A112" s="5">
        <v>110</v>
      </c>
      <c r="B112" s="5" t="str">
        <f>"30202021052811074445806"</f>
        <v>30202021052811074445806</v>
      </c>
      <c r="C112" s="5" t="s">
        <v>18</v>
      </c>
      <c r="D112" s="5" t="str">
        <f>"符盼盼"</f>
        <v>符盼盼</v>
      </c>
      <c r="E112" s="5" t="str">
        <f t="shared" si="2"/>
        <v>女</v>
      </c>
      <c r="F112" s="5"/>
    </row>
    <row r="113" spans="1:6" ht="30" customHeight="1">
      <c r="A113" s="5">
        <v>111</v>
      </c>
      <c r="B113" s="5" t="str">
        <f>"30202021052811081445809"</f>
        <v>30202021052811081445809</v>
      </c>
      <c r="C113" s="5" t="s">
        <v>18</v>
      </c>
      <c r="D113" s="5" t="str">
        <f>"羊金怀"</f>
        <v>羊金怀</v>
      </c>
      <c r="E113" s="5" t="str">
        <f t="shared" si="2"/>
        <v>女</v>
      </c>
      <c r="F113" s="5"/>
    </row>
    <row r="114" spans="1:6" ht="30" customHeight="1">
      <c r="A114" s="5">
        <v>112</v>
      </c>
      <c r="B114" s="5" t="str">
        <f>"30202021052811530745930"</f>
        <v>30202021052811530745930</v>
      </c>
      <c r="C114" s="5" t="s">
        <v>18</v>
      </c>
      <c r="D114" s="5" t="str">
        <f>"谢元香"</f>
        <v>谢元香</v>
      </c>
      <c r="E114" s="5" t="str">
        <f t="shared" si="2"/>
        <v>女</v>
      </c>
      <c r="F114" s="5"/>
    </row>
    <row r="115" spans="1:6" ht="30" customHeight="1">
      <c r="A115" s="5">
        <v>113</v>
      </c>
      <c r="B115" s="5" t="str">
        <f>"30202021052812450746021"</f>
        <v>30202021052812450746021</v>
      </c>
      <c r="C115" s="5" t="s">
        <v>18</v>
      </c>
      <c r="D115" s="5" t="str">
        <f>"刘初妮"</f>
        <v>刘初妮</v>
      </c>
      <c r="E115" s="5" t="str">
        <f t="shared" si="2"/>
        <v>女</v>
      </c>
      <c r="F115" s="5"/>
    </row>
    <row r="116" spans="1:6" ht="30" customHeight="1">
      <c r="A116" s="5">
        <v>114</v>
      </c>
      <c r="B116" s="5" t="str">
        <f>"30202021052907500346889"</f>
        <v>30202021052907500346889</v>
      </c>
      <c r="C116" s="5" t="s">
        <v>18</v>
      </c>
      <c r="D116" s="5" t="str">
        <f>"黄河玉"</f>
        <v>黄河玉</v>
      </c>
      <c r="E116" s="5" t="str">
        <f t="shared" si="2"/>
        <v>女</v>
      </c>
      <c r="F116" s="5"/>
    </row>
    <row r="117" spans="1:6" ht="30" customHeight="1">
      <c r="A117" s="5">
        <v>115</v>
      </c>
      <c r="B117" s="5" t="str">
        <f>"30202021052909581246967"</f>
        <v>30202021052909581246967</v>
      </c>
      <c r="C117" s="5" t="s">
        <v>18</v>
      </c>
      <c r="D117" s="5" t="str">
        <f>"高穆英"</f>
        <v>高穆英</v>
      </c>
      <c r="E117" s="5" t="str">
        <f t="shared" si="2"/>
        <v>女</v>
      </c>
      <c r="F117" s="5"/>
    </row>
    <row r="118" spans="1:6" ht="30" customHeight="1">
      <c r="A118" s="5">
        <v>116</v>
      </c>
      <c r="B118" s="5" t="str">
        <f>"30202021052917272147394"</f>
        <v>30202021052917272147394</v>
      </c>
      <c r="C118" s="5" t="s">
        <v>18</v>
      </c>
      <c r="D118" s="5" t="str">
        <f>"李扬慧"</f>
        <v>李扬慧</v>
      </c>
      <c r="E118" s="5" t="str">
        <f t="shared" si="2"/>
        <v>女</v>
      </c>
      <c r="F118" s="5"/>
    </row>
    <row r="119" spans="1:6" ht="30" customHeight="1">
      <c r="A119" s="5">
        <v>117</v>
      </c>
      <c r="B119" s="5" t="str">
        <f>"30202021053016300448758"</f>
        <v>30202021053016300448758</v>
      </c>
      <c r="C119" s="5" t="s">
        <v>18</v>
      </c>
      <c r="D119" s="5" t="str">
        <f>"韦珊珊"</f>
        <v>韦珊珊</v>
      </c>
      <c r="E119" s="5" t="str">
        <f t="shared" si="2"/>
        <v>女</v>
      </c>
      <c r="F119" s="5"/>
    </row>
    <row r="120" spans="1:6" ht="30" customHeight="1">
      <c r="A120" s="5">
        <v>118</v>
      </c>
      <c r="B120" s="5" t="str">
        <f>"30202021053110374552026"</f>
        <v>30202021053110374552026</v>
      </c>
      <c r="C120" s="5" t="s">
        <v>18</v>
      </c>
      <c r="D120" s="5" t="str">
        <f>"羊庆娜"</f>
        <v>羊庆娜</v>
      </c>
      <c r="E120" s="5" t="str">
        <f t="shared" si="2"/>
        <v>女</v>
      </c>
      <c r="F120" s="5"/>
    </row>
    <row r="121" spans="1:6" ht="30" customHeight="1">
      <c r="A121" s="5">
        <v>119</v>
      </c>
      <c r="B121" s="5" t="str">
        <f>"30202021053111302852882"</f>
        <v>30202021053111302852882</v>
      </c>
      <c r="C121" s="5" t="s">
        <v>18</v>
      </c>
      <c r="D121" s="5" t="str">
        <f>"陈春妹"</f>
        <v>陈春妹</v>
      </c>
      <c r="E121" s="5" t="str">
        <f t="shared" si="2"/>
        <v>女</v>
      </c>
      <c r="F121" s="5"/>
    </row>
    <row r="122" spans="1:6" ht="30" customHeight="1">
      <c r="A122" s="5">
        <v>120</v>
      </c>
      <c r="B122" s="5" t="str">
        <f>"30202021053115452155938"</f>
        <v>30202021053115452155938</v>
      </c>
      <c r="C122" s="5" t="s">
        <v>18</v>
      </c>
      <c r="D122" s="5" t="str">
        <f>"符秋霞"</f>
        <v>符秋霞</v>
      </c>
      <c r="E122" s="5" t="str">
        <f t="shared" si="2"/>
        <v>女</v>
      </c>
      <c r="F122" s="5"/>
    </row>
    <row r="123" spans="1:6" ht="30" customHeight="1">
      <c r="A123" s="5">
        <v>121</v>
      </c>
      <c r="B123" s="5" t="str">
        <f>"30202021060117475366209"</f>
        <v>30202021060117475366209</v>
      </c>
      <c r="C123" s="5" t="s">
        <v>18</v>
      </c>
      <c r="D123" s="5" t="str">
        <f>"马丹丹"</f>
        <v>马丹丹</v>
      </c>
      <c r="E123" s="5" t="str">
        <f t="shared" si="2"/>
        <v>女</v>
      </c>
      <c r="F123" s="5"/>
    </row>
    <row r="124" spans="1:6" ht="30" customHeight="1">
      <c r="A124" s="5">
        <v>122</v>
      </c>
      <c r="B124" s="5" t="str">
        <f>"30202021060209595871851"</f>
        <v>30202021060209595871851</v>
      </c>
      <c r="C124" s="5" t="s">
        <v>18</v>
      </c>
      <c r="D124" s="5" t="str">
        <f>"郭漫春"</f>
        <v>郭漫春</v>
      </c>
      <c r="E124" s="5" t="str">
        <f aca="true" t="shared" si="3" ref="E124:E146">"女"</f>
        <v>女</v>
      </c>
      <c r="F124" s="5"/>
    </row>
    <row r="125" spans="1:6" ht="30" customHeight="1">
      <c r="A125" s="5">
        <v>123</v>
      </c>
      <c r="B125" s="5" t="str">
        <f>"30202021060222300378426"</f>
        <v>30202021060222300378426</v>
      </c>
      <c r="C125" s="5" t="s">
        <v>18</v>
      </c>
      <c r="D125" s="5" t="str">
        <f>"张磊"</f>
        <v>张磊</v>
      </c>
      <c r="E125" s="5" t="str">
        <f t="shared" si="3"/>
        <v>女</v>
      </c>
      <c r="F125" s="5"/>
    </row>
    <row r="126" spans="1:6" ht="30" customHeight="1">
      <c r="A126" s="5">
        <v>124</v>
      </c>
      <c r="B126" s="5" t="str">
        <f>"30202021060317475586092"</f>
        <v>30202021060317475586092</v>
      </c>
      <c r="C126" s="5" t="s">
        <v>18</v>
      </c>
      <c r="D126" s="5" t="str">
        <f>"唐香云"</f>
        <v>唐香云</v>
      </c>
      <c r="E126" s="5" t="str">
        <f t="shared" si="3"/>
        <v>女</v>
      </c>
      <c r="F126" s="5"/>
    </row>
    <row r="127" spans="1:6" ht="30" customHeight="1">
      <c r="A127" s="5">
        <v>125</v>
      </c>
      <c r="B127" s="5" t="str">
        <f>"30202021060413331294344"</f>
        <v>30202021060413331294344</v>
      </c>
      <c r="C127" s="5" t="s">
        <v>18</v>
      </c>
      <c r="D127" s="5" t="str">
        <f>"郑秋婷"</f>
        <v>郑秋婷</v>
      </c>
      <c r="E127" s="5" t="str">
        <f t="shared" si="3"/>
        <v>女</v>
      </c>
      <c r="F127" s="5"/>
    </row>
    <row r="128" spans="1:6" ht="30" customHeight="1">
      <c r="A128" s="5">
        <v>126</v>
      </c>
      <c r="B128" s="5" t="str">
        <f>"30202021060416064496819"</f>
        <v>30202021060416064496819</v>
      </c>
      <c r="C128" s="5" t="s">
        <v>18</v>
      </c>
      <c r="D128" s="5" t="str">
        <f>"李小娜"</f>
        <v>李小娜</v>
      </c>
      <c r="E128" s="5" t="str">
        <f t="shared" si="3"/>
        <v>女</v>
      </c>
      <c r="F128" s="5"/>
    </row>
    <row r="129" spans="1:6" ht="30" customHeight="1">
      <c r="A129" s="5">
        <v>127</v>
      </c>
      <c r="B129" s="5" t="str">
        <f>"302020210605162227101387"</f>
        <v>302020210605162227101387</v>
      </c>
      <c r="C129" s="5" t="s">
        <v>18</v>
      </c>
      <c r="D129" s="5" t="str">
        <f>"张彩秀"</f>
        <v>张彩秀</v>
      </c>
      <c r="E129" s="5" t="str">
        <f t="shared" si="3"/>
        <v>女</v>
      </c>
      <c r="F129" s="5"/>
    </row>
    <row r="130" spans="1:6" ht="30" customHeight="1">
      <c r="A130" s="5">
        <v>128</v>
      </c>
      <c r="B130" s="5" t="str">
        <f>"302020210605175218101646"</f>
        <v>302020210605175218101646</v>
      </c>
      <c r="C130" s="5" t="s">
        <v>18</v>
      </c>
      <c r="D130" s="5" t="str">
        <f>"罗婉晴"</f>
        <v>罗婉晴</v>
      </c>
      <c r="E130" s="5" t="str">
        <f t="shared" si="3"/>
        <v>女</v>
      </c>
      <c r="F130" s="5"/>
    </row>
    <row r="131" spans="1:6" ht="30" customHeight="1">
      <c r="A131" s="5">
        <v>129</v>
      </c>
      <c r="B131" s="5" t="str">
        <f>"302020210606000631102571"</f>
        <v>302020210606000631102571</v>
      </c>
      <c r="C131" s="5" t="s">
        <v>18</v>
      </c>
      <c r="D131" s="5" t="str">
        <f>"曾维莹"</f>
        <v>曾维莹</v>
      </c>
      <c r="E131" s="5" t="str">
        <f t="shared" si="3"/>
        <v>女</v>
      </c>
      <c r="F131" s="5"/>
    </row>
    <row r="132" spans="1:6" ht="30" customHeight="1">
      <c r="A132" s="5">
        <v>130</v>
      </c>
      <c r="B132" s="5" t="str">
        <f>"302020210606154933103948"</f>
        <v>302020210606154933103948</v>
      </c>
      <c r="C132" s="5" t="s">
        <v>18</v>
      </c>
      <c r="D132" s="5" t="str">
        <f>"莫蕾豆"</f>
        <v>莫蕾豆</v>
      </c>
      <c r="E132" s="5" t="str">
        <f t="shared" si="3"/>
        <v>女</v>
      </c>
      <c r="F132" s="5"/>
    </row>
    <row r="133" spans="1:6" ht="30" customHeight="1">
      <c r="A133" s="5">
        <v>131</v>
      </c>
      <c r="B133" s="5" t="str">
        <f>"302020210606163936104106"</f>
        <v>302020210606163936104106</v>
      </c>
      <c r="C133" s="5" t="s">
        <v>18</v>
      </c>
      <c r="D133" s="5" t="str">
        <f>"符庆英"</f>
        <v>符庆英</v>
      </c>
      <c r="E133" s="5" t="str">
        <f t="shared" si="3"/>
        <v>女</v>
      </c>
      <c r="F133" s="5"/>
    </row>
    <row r="134" spans="1:6" ht="30" customHeight="1">
      <c r="A134" s="5">
        <v>132</v>
      </c>
      <c r="B134" s="5" t="str">
        <f>"302020210607165316107355"</f>
        <v>302020210607165316107355</v>
      </c>
      <c r="C134" s="5" t="s">
        <v>18</v>
      </c>
      <c r="D134" s="5" t="str">
        <f>"卢梦萍"</f>
        <v>卢梦萍</v>
      </c>
      <c r="E134" s="5" t="str">
        <f t="shared" si="3"/>
        <v>女</v>
      </c>
      <c r="F134" s="5"/>
    </row>
    <row r="135" spans="1:6" ht="30" customHeight="1">
      <c r="A135" s="5">
        <v>133</v>
      </c>
      <c r="B135" s="5" t="str">
        <f>"302020210607184330107724"</f>
        <v>302020210607184330107724</v>
      </c>
      <c r="C135" s="5" t="s">
        <v>18</v>
      </c>
      <c r="D135" s="5" t="str">
        <f>"张华味"</f>
        <v>张华味</v>
      </c>
      <c r="E135" s="5" t="str">
        <f t="shared" si="3"/>
        <v>女</v>
      </c>
      <c r="F135" s="5"/>
    </row>
    <row r="136" spans="1:6" ht="30" customHeight="1">
      <c r="A136" s="5">
        <v>134</v>
      </c>
      <c r="B136" s="5" t="str">
        <f>"302020210608145256109776"</f>
        <v>302020210608145256109776</v>
      </c>
      <c r="C136" s="5" t="s">
        <v>18</v>
      </c>
      <c r="D136" s="5" t="str">
        <f>"苏秋娜"</f>
        <v>苏秋娜</v>
      </c>
      <c r="E136" s="5" t="str">
        <f t="shared" si="3"/>
        <v>女</v>
      </c>
      <c r="F136" s="5"/>
    </row>
    <row r="137" spans="1:6" ht="30" customHeight="1">
      <c r="A137" s="5">
        <v>135</v>
      </c>
      <c r="B137" s="5" t="str">
        <f>"302020210608154936109876"</f>
        <v>302020210608154936109876</v>
      </c>
      <c r="C137" s="5" t="s">
        <v>18</v>
      </c>
      <c r="D137" s="5" t="str">
        <f>"兰婕妤"</f>
        <v>兰婕妤</v>
      </c>
      <c r="E137" s="5" t="str">
        <f t="shared" si="3"/>
        <v>女</v>
      </c>
      <c r="F137" s="5"/>
    </row>
    <row r="138" spans="1:6" ht="30" customHeight="1">
      <c r="A138" s="5">
        <v>136</v>
      </c>
      <c r="B138" s="5" t="str">
        <f>"302020210609112046110819"</f>
        <v>302020210609112046110819</v>
      </c>
      <c r="C138" s="5" t="s">
        <v>18</v>
      </c>
      <c r="D138" s="5" t="str">
        <f>"符启研"</f>
        <v>符启研</v>
      </c>
      <c r="E138" s="5" t="str">
        <f t="shared" si="3"/>
        <v>女</v>
      </c>
      <c r="F138" s="5"/>
    </row>
    <row r="139" spans="1:6" ht="30" customHeight="1">
      <c r="A139" s="5">
        <v>137</v>
      </c>
      <c r="B139" s="5" t="str">
        <f>"302020210610133130112036"</f>
        <v>302020210610133130112036</v>
      </c>
      <c r="C139" s="5" t="s">
        <v>18</v>
      </c>
      <c r="D139" s="5" t="str">
        <f>"王慧龙"</f>
        <v>王慧龙</v>
      </c>
      <c r="E139" s="5" t="str">
        <f t="shared" si="3"/>
        <v>女</v>
      </c>
      <c r="F139" s="5"/>
    </row>
    <row r="140" spans="1:6" ht="30" customHeight="1">
      <c r="A140" s="5">
        <v>138</v>
      </c>
      <c r="B140" s="5" t="str">
        <f>"302020210610184456112324"</f>
        <v>302020210610184456112324</v>
      </c>
      <c r="C140" s="5" t="s">
        <v>18</v>
      </c>
      <c r="D140" s="5" t="str">
        <f>"许莲霞"</f>
        <v>许莲霞</v>
      </c>
      <c r="E140" s="5" t="str">
        <f t="shared" si="3"/>
        <v>女</v>
      </c>
      <c r="F140" s="5"/>
    </row>
    <row r="141" spans="1:6" ht="30" customHeight="1">
      <c r="A141" s="5">
        <v>139</v>
      </c>
      <c r="B141" s="5" t="str">
        <f>"302020210613195202112913"</f>
        <v>302020210613195202112913</v>
      </c>
      <c r="C141" s="5" t="s">
        <v>18</v>
      </c>
      <c r="D141" s="5" t="str">
        <f>"谭怡薇"</f>
        <v>谭怡薇</v>
      </c>
      <c r="E141" s="5" t="str">
        <f t="shared" si="3"/>
        <v>女</v>
      </c>
      <c r="F141" s="5"/>
    </row>
    <row r="142" spans="1:6" ht="30" customHeight="1">
      <c r="A142" s="5">
        <v>140</v>
      </c>
      <c r="B142" s="5" t="str">
        <f>"302020210614211422113006"</f>
        <v>302020210614211422113006</v>
      </c>
      <c r="C142" s="5" t="s">
        <v>18</v>
      </c>
      <c r="D142" s="5" t="str">
        <f>"陈永爱"</f>
        <v>陈永爱</v>
      </c>
      <c r="E142" s="5" t="str">
        <f t="shared" si="3"/>
        <v>女</v>
      </c>
      <c r="F142" s="5"/>
    </row>
    <row r="143" spans="1:6" ht="30" customHeight="1">
      <c r="A143" s="5">
        <v>141</v>
      </c>
      <c r="B143" s="5" t="str">
        <f>"302020210615102114113075"</f>
        <v>302020210615102114113075</v>
      </c>
      <c r="C143" s="5" t="s">
        <v>18</v>
      </c>
      <c r="D143" s="5" t="str">
        <f>"符喜秀"</f>
        <v>符喜秀</v>
      </c>
      <c r="E143" s="5" t="str">
        <f t="shared" si="3"/>
        <v>女</v>
      </c>
      <c r="F143" s="5"/>
    </row>
    <row r="144" spans="1:6" ht="30" customHeight="1">
      <c r="A144" s="5">
        <v>142</v>
      </c>
      <c r="B144" s="5" t="str">
        <f>"302020210615234709113235"</f>
        <v>302020210615234709113235</v>
      </c>
      <c r="C144" s="5" t="s">
        <v>18</v>
      </c>
      <c r="D144" s="5" t="str">
        <f>"黄海青"</f>
        <v>黄海青</v>
      </c>
      <c r="E144" s="5" t="str">
        <f t="shared" si="3"/>
        <v>女</v>
      </c>
      <c r="F144" s="5"/>
    </row>
    <row r="145" spans="1:6" ht="30" customHeight="1">
      <c r="A145" s="5">
        <v>143</v>
      </c>
      <c r="B145" s="5" t="str">
        <f>"302020210616222735113347"</f>
        <v>302020210616222735113347</v>
      </c>
      <c r="C145" s="5" t="s">
        <v>18</v>
      </c>
      <c r="D145" s="5" t="str">
        <f>"符姑妹"</f>
        <v>符姑妹</v>
      </c>
      <c r="E145" s="5" t="str">
        <f t="shared" si="3"/>
        <v>女</v>
      </c>
      <c r="F145" s="5"/>
    </row>
    <row r="146" spans="1:6" ht="30" customHeight="1">
      <c r="A146" s="5">
        <v>144</v>
      </c>
      <c r="B146" s="5" t="str">
        <f>"302020210617132153113397"</f>
        <v>302020210617132153113397</v>
      </c>
      <c r="C146" s="5" t="s">
        <v>18</v>
      </c>
      <c r="D146" s="5" t="str">
        <f>"陈林"</f>
        <v>陈林</v>
      </c>
      <c r="E146" s="5" t="str">
        <f t="shared" si="3"/>
        <v>女</v>
      </c>
      <c r="F146" s="5"/>
    </row>
    <row r="147" spans="1:6" ht="30" customHeight="1">
      <c r="A147" s="5">
        <v>145</v>
      </c>
      <c r="B147" s="5" t="str">
        <f>"30202021051611080821588"</f>
        <v>30202021051611080821588</v>
      </c>
      <c r="C147" s="5" t="s">
        <v>21</v>
      </c>
      <c r="D147" s="5" t="str">
        <f>"陈翔"</f>
        <v>陈翔</v>
      </c>
      <c r="E147" s="5" t="str">
        <f>"男"</f>
        <v>男</v>
      </c>
      <c r="F147" s="5"/>
    </row>
    <row r="148" spans="1:6" ht="30" customHeight="1">
      <c r="A148" s="5">
        <v>146</v>
      </c>
      <c r="B148" s="5" t="str">
        <f>"30202021051708465024057"</f>
        <v>30202021051708465024057</v>
      </c>
      <c r="C148" s="5" t="s">
        <v>21</v>
      </c>
      <c r="D148" s="5" t="str">
        <f>"章敏"</f>
        <v>章敏</v>
      </c>
      <c r="E148" s="5" t="str">
        <f>"女"</f>
        <v>女</v>
      </c>
      <c r="F148" s="5"/>
    </row>
    <row r="149" spans="1:6" ht="30" customHeight="1">
      <c r="A149" s="5">
        <v>147</v>
      </c>
      <c r="B149" s="5" t="str">
        <f>"30202021051814532931209"</f>
        <v>30202021051814532931209</v>
      </c>
      <c r="C149" s="5" t="s">
        <v>21</v>
      </c>
      <c r="D149" s="5" t="str">
        <f>"陈修娴"</f>
        <v>陈修娴</v>
      </c>
      <c r="E149" s="5" t="str">
        <f>"女"</f>
        <v>女</v>
      </c>
      <c r="F149" s="5"/>
    </row>
    <row r="150" spans="1:6" ht="30" customHeight="1">
      <c r="A150" s="5">
        <v>148</v>
      </c>
      <c r="B150" s="5" t="str">
        <f>"30202021052108491437691"</f>
        <v>30202021052108491437691</v>
      </c>
      <c r="C150" s="5" t="s">
        <v>21</v>
      </c>
      <c r="D150" s="5" t="str">
        <f>"林美容"</f>
        <v>林美容</v>
      </c>
      <c r="E150" s="5" t="str">
        <f>"女"</f>
        <v>女</v>
      </c>
      <c r="F150" s="5"/>
    </row>
    <row r="151" spans="1:6" ht="30" customHeight="1">
      <c r="A151" s="5">
        <v>149</v>
      </c>
      <c r="B151" s="5" t="str">
        <f>"30202021052416022241251"</f>
        <v>30202021052416022241251</v>
      </c>
      <c r="C151" s="5" t="s">
        <v>21</v>
      </c>
      <c r="D151" s="5" t="str">
        <f>"邢增波"</f>
        <v>邢增波</v>
      </c>
      <c r="E151" s="5" t="str">
        <f>"男"</f>
        <v>男</v>
      </c>
      <c r="F151" s="5"/>
    </row>
    <row r="152" spans="1:6" ht="30" customHeight="1">
      <c r="A152" s="5">
        <v>150</v>
      </c>
      <c r="B152" s="5" t="str">
        <f>"30202021052816291746451"</f>
        <v>30202021052816291746451</v>
      </c>
      <c r="C152" s="5" t="s">
        <v>21</v>
      </c>
      <c r="D152" s="5" t="str">
        <f>"符嫦嫦"</f>
        <v>符嫦嫦</v>
      </c>
      <c r="E152" s="5" t="str">
        <f>"女"</f>
        <v>女</v>
      </c>
      <c r="F152" s="5"/>
    </row>
    <row r="153" spans="1:6" ht="30" customHeight="1">
      <c r="A153" s="5">
        <v>151</v>
      </c>
      <c r="B153" s="5" t="str">
        <f>"302020210605101719100400"</f>
        <v>302020210605101719100400</v>
      </c>
      <c r="C153" s="5" t="s">
        <v>21</v>
      </c>
      <c r="D153" s="5" t="str">
        <f>"陈丽"</f>
        <v>陈丽</v>
      </c>
      <c r="E153" s="5" t="str">
        <f>"女"</f>
        <v>女</v>
      </c>
      <c r="F153" s="5"/>
    </row>
    <row r="154" spans="1:6" ht="30" customHeight="1">
      <c r="A154" s="5">
        <v>152</v>
      </c>
      <c r="B154" s="5" t="str">
        <f>"302020210608182848110097"</f>
        <v>302020210608182848110097</v>
      </c>
      <c r="C154" s="5" t="s">
        <v>21</v>
      </c>
      <c r="D154" s="5" t="str">
        <f>"王小霞"</f>
        <v>王小霞</v>
      </c>
      <c r="E154" s="5" t="str">
        <f>"女"</f>
        <v>女</v>
      </c>
      <c r="F154" s="5"/>
    </row>
    <row r="155" spans="1:6" ht="30" customHeight="1">
      <c r="A155" s="5">
        <v>153</v>
      </c>
      <c r="B155" s="5" t="str">
        <f>"302020210615231401113232"</f>
        <v>302020210615231401113232</v>
      </c>
      <c r="C155" s="5" t="s">
        <v>21</v>
      </c>
      <c r="D155" s="5" t="str">
        <f>"陈晨"</f>
        <v>陈晨</v>
      </c>
      <c r="E155" s="5" t="str">
        <f>"女"</f>
        <v>女</v>
      </c>
      <c r="F155" s="5"/>
    </row>
    <row r="156" spans="1:6" ht="30" customHeight="1">
      <c r="A156" s="5">
        <v>154</v>
      </c>
      <c r="B156" s="5" t="str">
        <f>"30202021051709315924502"</f>
        <v>30202021051709315924502</v>
      </c>
      <c r="C156" s="5" t="s">
        <v>22</v>
      </c>
      <c r="D156" s="5" t="str">
        <f>" 陈汶寿"</f>
        <v> 陈汶寿</v>
      </c>
      <c r="E156" s="5" t="str">
        <f>"男"</f>
        <v>男</v>
      </c>
      <c r="F156" s="5"/>
    </row>
    <row r="157" spans="1:6" ht="30" customHeight="1">
      <c r="A157" s="5">
        <v>155</v>
      </c>
      <c r="B157" s="5" t="str">
        <f>"30202021051711534325730"</f>
        <v>30202021051711534325730</v>
      </c>
      <c r="C157" s="5" t="s">
        <v>22</v>
      </c>
      <c r="D157" s="5" t="str">
        <f>"高家明"</f>
        <v>高家明</v>
      </c>
      <c r="E157" s="5" t="str">
        <f>"男"</f>
        <v>男</v>
      </c>
      <c r="F157" s="5"/>
    </row>
    <row r="158" spans="1:6" ht="30" customHeight="1">
      <c r="A158" s="5">
        <v>156</v>
      </c>
      <c r="B158" s="5" t="str">
        <f>"30202021051808235129269"</f>
        <v>30202021051808235129269</v>
      </c>
      <c r="C158" s="5" t="s">
        <v>22</v>
      </c>
      <c r="D158" s="5" t="str">
        <f>"钟庆成"</f>
        <v>钟庆成</v>
      </c>
      <c r="E158" s="5" t="str">
        <f>"男"</f>
        <v>男</v>
      </c>
      <c r="F158" s="5"/>
    </row>
    <row r="159" spans="1:6" ht="30" customHeight="1">
      <c r="A159" s="5">
        <v>157</v>
      </c>
      <c r="B159" s="5" t="str">
        <f>"30202021051810241629900"</f>
        <v>30202021051810241629900</v>
      </c>
      <c r="C159" s="5" t="s">
        <v>22</v>
      </c>
      <c r="D159" s="5" t="str">
        <f>"盛秋菊"</f>
        <v>盛秋菊</v>
      </c>
      <c r="E159" s="5" t="str">
        <f>"女"</f>
        <v>女</v>
      </c>
      <c r="F159" s="5"/>
    </row>
    <row r="160" spans="1:6" ht="30" customHeight="1">
      <c r="A160" s="5">
        <v>158</v>
      </c>
      <c r="B160" s="5" t="str">
        <f>"30202021051811011330147"</f>
        <v>30202021051811011330147</v>
      </c>
      <c r="C160" s="5" t="s">
        <v>22</v>
      </c>
      <c r="D160" s="5" t="str">
        <f>"黎翠敏"</f>
        <v>黎翠敏</v>
      </c>
      <c r="E160" s="5" t="str">
        <f>"女"</f>
        <v>女</v>
      </c>
      <c r="F160" s="5"/>
    </row>
    <row r="161" spans="1:6" ht="30" customHeight="1">
      <c r="A161" s="5">
        <v>159</v>
      </c>
      <c r="B161" s="5" t="str">
        <f>"30202021051817390931945"</f>
        <v>30202021051817390931945</v>
      </c>
      <c r="C161" s="5" t="s">
        <v>22</v>
      </c>
      <c r="D161" s="5" t="str">
        <f>"黄鑫民"</f>
        <v>黄鑫民</v>
      </c>
      <c r="E161" s="5" t="str">
        <f>"男"</f>
        <v>男</v>
      </c>
      <c r="F161" s="5"/>
    </row>
    <row r="162" spans="1:6" ht="30" customHeight="1">
      <c r="A162" s="5">
        <v>160</v>
      </c>
      <c r="B162" s="5" t="str">
        <f>"30202021051911430434479"</f>
        <v>30202021051911430434479</v>
      </c>
      <c r="C162" s="5" t="s">
        <v>22</v>
      </c>
      <c r="D162" s="5" t="str">
        <f>"郑芳"</f>
        <v>郑芳</v>
      </c>
      <c r="E162" s="5" t="str">
        <f>"女"</f>
        <v>女</v>
      </c>
      <c r="F162" s="5"/>
    </row>
    <row r="163" spans="1:6" ht="30" customHeight="1">
      <c r="A163" s="5">
        <v>161</v>
      </c>
      <c r="B163" s="5" t="str">
        <f>"30202021051919001836147"</f>
        <v>30202021051919001836147</v>
      </c>
      <c r="C163" s="5" t="s">
        <v>22</v>
      </c>
      <c r="D163" s="5" t="str">
        <f>"王友宽"</f>
        <v>王友宽</v>
      </c>
      <c r="E163" s="5" t="str">
        <f>"男"</f>
        <v>男</v>
      </c>
      <c r="F163" s="5"/>
    </row>
    <row r="164" spans="1:6" ht="30" customHeight="1">
      <c r="A164" s="5">
        <v>162</v>
      </c>
      <c r="B164" s="5" t="str">
        <f>"30202021051921015436334"</f>
        <v>30202021051921015436334</v>
      </c>
      <c r="C164" s="5" t="s">
        <v>22</v>
      </c>
      <c r="D164" s="5" t="str">
        <f>"王亚严"</f>
        <v>王亚严</v>
      </c>
      <c r="E164" s="5" t="str">
        <f>"女"</f>
        <v>女</v>
      </c>
      <c r="F164" s="5"/>
    </row>
    <row r="165" spans="1:6" ht="30" customHeight="1">
      <c r="A165" s="5">
        <v>163</v>
      </c>
      <c r="B165" s="5" t="str">
        <f>"30202021052008413336617"</f>
        <v>30202021052008413336617</v>
      </c>
      <c r="C165" s="5" t="s">
        <v>22</v>
      </c>
      <c r="D165" s="5" t="str">
        <f>"符容敏"</f>
        <v>符容敏</v>
      </c>
      <c r="E165" s="5" t="str">
        <f>"女"</f>
        <v>女</v>
      </c>
      <c r="F165" s="5"/>
    </row>
    <row r="166" spans="1:6" ht="30" customHeight="1">
      <c r="A166" s="5">
        <v>164</v>
      </c>
      <c r="B166" s="5" t="str">
        <f>"30202021052008534936631"</f>
        <v>30202021052008534936631</v>
      </c>
      <c r="C166" s="5" t="s">
        <v>22</v>
      </c>
      <c r="D166" s="5" t="str">
        <f>"吉玉珍"</f>
        <v>吉玉珍</v>
      </c>
      <c r="E166" s="5" t="str">
        <f>"女"</f>
        <v>女</v>
      </c>
      <c r="F166" s="5"/>
    </row>
    <row r="167" spans="1:6" ht="30" customHeight="1">
      <c r="A167" s="5">
        <v>165</v>
      </c>
      <c r="B167" s="5" t="str">
        <f>"30202021052010533036769"</f>
        <v>30202021052010533036769</v>
      </c>
      <c r="C167" s="5" t="s">
        <v>22</v>
      </c>
      <c r="D167" s="5" t="str">
        <f>"符春婷"</f>
        <v>符春婷</v>
      </c>
      <c r="E167" s="5" t="str">
        <f>"女"</f>
        <v>女</v>
      </c>
      <c r="F167" s="5"/>
    </row>
    <row r="168" spans="1:6" ht="30" customHeight="1">
      <c r="A168" s="5">
        <v>166</v>
      </c>
      <c r="B168" s="5" t="str">
        <f>"30202021052020204637390"</f>
        <v>30202021052020204637390</v>
      </c>
      <c r="C168" s="5" t="s">
        <v>22</v>
      </c>
      <c r="D168" s="5" t="str">
        <f>"郭教贤"</f>
        <v>郭教贤</v>
      </c>
      <c r="E168" s="5" t="str">
        <f>"男"</f>
        <v>男</v>
      </c>
      <c r="F168" s="5"/>
    </row>
    <row r="169" spans="1:6" ht="30" customHeight="1">
      <c r="A169" s="5">
        <v>167</v>
      </c>
      <c r="B169" s="5" t="str">
        <f>"30202021052111225937849"</f>
        <v>30202021052111225937849</v>
      </c>
      <c r="C169" s="5" t="s">
        <v>22</v>
      </c>
      <c r="D169" s="5" t="str">
        <f>"黄丽菊"</f>
        <v>黄丽菊</v>
      </c>
      <c r="E169" s="5" t="str">
        <f>"女"</f>
        <v>女</v>
      </c>
      <c r="F169" s="5"/>
    </row>
    <row r="170" spans="1:6" ht="30" customHeight="1">
      <c r="A170" s="5">
        <v>168</v>
      </c>
      <c r="B170" s="5" t="str">
        <f>"30202021052320391540100"</f>
        <v>30202021052320391540100</v>
      </c>
      <c r="C170" s="5" t="s">
        <v>22</v>
      </c>
      <c r="D170" s="5" t="str">
        <f>"吴钟迁"</f>
        <v>吴钟迁</v>
      </c>
      <c r="E170" s="5" t="str">
        <f>"女"</f>
        <v>女</v>
      </c>
      <c r="F170" s="5"/>
    </row>
    <row r="171" spans="1:6" ht="30" customHeight="1">
      <c r="A171" s="5">
        <v>169</v>
      </c>
      <c r="B171" s="5" t="str">
        <f>"30202021060120014467899"</f>
        <v>30202021060120014467899</v>
      </c>
      <c r="C171" s="5" t="s">
        <v>22</v>
      </c>
      <c r="D171" s="5" t="str">
        <f>"李晓飞"</f>
        <v>李晓飞</v>
      </c>
      <c r="E171" s="5" t="str">
        <f>"男"</f>
        <v>男</v>
      </c>
      <c r="F171" s="5"/>
    </row>
    <row r="172" spans="1:6" ht="30" customHeight="1">
      <c r="A172" s="5">
        <v>170</v>
      </c>
      <c r="B172" s="5" t="str">
        <f>"30202021060311523382340"</f>
        <v>30202021060311523382340</v>
      </c>
      <c r="C172" s="5" t="s">
        <v>22</v>
      </c>
      <c r="D172" s="5" t="str">
        <f>"杨端鸿"</f>
        <v>杨端鸿</v>
      </c>
      <c r="E172" s="5" t="str">
        <f>"男"</f>
        <v>男</v>
      </c>
      <c r="F172" s="5"/>
    </row>
    <row r="173" spans="1:6" ht="30" customHeight="1">
      <c r="A173" s="5">
        <v>171</v>
      </c>
      <c r="B173" s="5" t="str">
        <f>"302020210614152744112963"</f>
        <v>302020210614152744112963</v>
      </c>
      <c r="C173" s="5" t="s">
        <v>22</v>
      </c>
      <c r="D173" s="5" t="str">
        <f>"王璐琪"</f>
        <v>王璐琪</v>
      </c>
      <c r="E173" s="5" t="str">
        <f>"女"</f>
        <v>女</v>
      </c>
      <c r="F173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不解风情</cp:lastModifiedBy>
  <dcterms:created xsi:type="dcterms:W3CDTF">2021-06-18T09:06:51Z</dcterms:created>
  <dcterms:modified xsi:type="dcterms:W3CDTF">2023-08-03T00:53:31Z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2F73F283548F4202A412A05FFE5746B0</vt:lpwstr>
  </property>
  <property fmtid="{D5CDD505-2E9C-101B-9397-08002B2CF9AE}" pid="4" name="KSOProductBuildV">
    <vt:lpwstr>2052-11.8.2.8875</vt:lpwstr>
  </property>
</Properties>
</file>