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名单" sheetId="1" r:id="rId1"/>
  </sheets>
  <definedNames>
    <definedName name="_xlnm._FilterDatabase" localSheetId="0" hidden="1">名单!$A$2:$G$2</definedName>
    <definedName name="_xlnm.Print_Titles" localSheetId="0">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<sst xmlns="http://schemas.openxmlformats.org/spreadsheetml/2006/main" count="184" uniqueCount="25">
  <si>
    <t xml:space="preserve">附件2：白黎族自治县医疗集团2025年考核招聘卫生专业技术人才进入面试资格复审人员名单
</t>
  </si>
  <si>
    <t>序号</t>
  </si>
  <si>
    <t>报考岗位</t>
  </si>
  <si>
    <t>准考证号/报考号</t>
  </si>
  <si>
    <t>姓名</t>
  </si>
  <si>
    <t>备注</t>
  </si>
  <si>
    <t>护士</t>
  </si>
  <si>
    <t>202506220706</t>
  </si>
  <si>
    <t>李建丽</t>
  </si>
  <si>
    <t>202506220315</t>
  </si>
  <si>
    <t>邓金玲</t>
  </si>
  <si>
    <t>202506221513</t>
  </si>
  <si>
    <t>曾春妍</t>
  </si>
  <si>
    <t>202506220127</t>
  </si>
  <si>
    <t>黄海霞</t>
  </si>
  <si>
    <t>202506221018</t>
  </si>
  <si>
    <t>郑文婕</t>
  </si>
  <si>
    <t>202506221116</t>
  </si>
  <si>
    <t>郑永燕</t>
  </si>
  <si>
    <t>临床医师</t>
  </si>
  <si>
    <t>中医师</t>
  </si>
  <si>
    <t>主治医师</t>
  </si>
  <si>
    <t>超声科医师</t>
  </si>
  <si>
    <t>医学影像技师</t>
  </si>
  <si>
    <t>药剂师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</si>
</sst>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"/>
  <sheetViews>
    <sheetView tabSelected="1" workbookViewId="0">
      <selection activeCell="G7" sqref="G7"/>
    </sheetView>
  </sheetViews>
  <sheetFormatPr defaultColWidth="9" defaultRowHeight="14.25" outlineLevelCol="4"/>
  <cols>
    <col min="1" max="1" width="7.25" customWidth="1"/>
    <col min="2" max="2" width="18.375" customWidth="1"/>
    <col min="3" max="3" width="35.25" customWidth="1"/>
    <col min="4" max="4" width="14.75" customWidth="1"/>
    <col min="5" max="5" width="10.875" customWidth="1"/>
  </cols>
  <sheetData>
    <row r="1" ht="55" customHeight="1" spans="1:5">
      <c r="A1" s="1" t="s">
        <v>0</v>
      </c>
      <c r="B1" s="2"/>
      <c r="C1" s="2"/>
      <c r="D1" s="2"/>
      <c r="E1" s="2"/>
    </row>
    <row r="2" ht="24.9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4.95" customHeight="1" spans="1:5">
      <c r="A3" s="5">
        <v>1</v>
      </c>
      <c r="B3" s="5" t="s">
        <v>6</v>
      </c>
      <c r="C3" s="5" t="s">
        <v>7</v>
      </c>
      <c r="D3" s="5" t="s">
        <v>8</v>
      </c>
      <c r="E3" s="5"/>
    </row>
    <row r="4" ht="24.95" customHeight="1" spans="1:5">
      <c r="A4" s="5">
        <v>2</v>
      </c>
      <c r="B4" s="5" t="s">
        <v>6</v>
      </c>
      <c r="C4" s="5" t="s">
        <v>9</v>
      </c>
      <c r="D4" s="5" t="s">
        <v>10</v>
      </c>
      <c r="E4" s="5"/>
    </row>
    <row r="5" ht="24.95" customHeight="1" spans="1:5">
      <c r="A5" s="5">
        <v>3</v>
      </c>
      <c r="B5" s="5" t="s">
        <v>6</v>
      </c>
      <c r="C5" s="5" t="s">
        <v>11</v>
      </c>
      <c r="D5" s="5" t="s">
        <v>12</v>
      </c>
      <c r="E5" s="5"/>
    </row>
    <row r="6" ht="24.95" customHeight="1" spans="1:5">
      <c r="A6" s="5">
        <v>4</v>
      </c>
      <c r="B6" s="5" t="s">
        <v>6</v>
      </c>
      <c r="C6" s="5" t="s">
        <v>13</v>
      </c>
      <c r="D6" s="5" t="s">
        <v>14</v>
      </c>
      <c r="E6" s="5"/>
    </row>
    <row r="7" ht="24.95" customHeight="1" spans="1:5">
      <c r="A7" s="5">
        <v>5</v>
      </c>
      <c r="B7" s="5" t="s">
        <v>6</v>
      </c>
      <c r="C7" s="5" t="s">
        <v>15</v>
      </c>
      <c r="D7" s="5" t="s">
        <v>16</v>
      </c>
      <c r="E7" s="5"/>
    </row>
    <row r="8" ht="24.95" customHeight="1" spans="1:5">
      <c r="A8" s="5">
        <v>6</v>
      </c>
      <c r="B8" s="5" t="s">
        <v>6</v>
      </c>
      <c r="C8" s="5" t="s">
        <v>17</v>
      </c>
      <c r="D8" s="5" t="s">
        <v>18</v>
      </c>
      <c r="E8" s="5"/>
    </row>
    <row r="9" ht="20.25" spans="1:5">
      <c r="A9" s="5">
        <v>7</v>
      </c>
      <c r="B9" s="5" t="s">
        <v>19</v>
      </c>
      <c r="C9" s="5" t="str">
        <f>"784720250604091647162055"</f>
        <v>784720250604091647162055</v>
      </c>
      <c r="D9" s="5" t="str">
        <f>"黄姐"</f>
        <v>黄姐</v>
      </c>
      <c r="E9" s="6"/>
    </row>
    <row r="10" ht="20.25" spans="1:5">
      <c r="A10" s="5">
        <v>8</v>
      </c>
      <c r="B10" s="5" t="s">
        <v>19</v>
      </c>
      <c r="C10" s="5" t="str">
        <f>"784720250604090344162007"</f>
        <v>784720250604090344162007</v>
      </c>
      <c r="D10" s="5" t="str">
        <f>"郑冰冰"</f>
        <v>郑冰冰</v>
      </c>
      <c r="E10" s="6"/>
    </row>
    <row r="11" ht="20.25" spans="1:5">
      <c r="A11" s="5">
        <v>9</v>
      </c>
      <c r="B11" s="5" t="s">
        <v>19</v>
      </c>
      <c r="C11" s="5" t="str">
        <f>"784720250604094257162171"</f>
        <v>784720250604094257162171</v>
      </c>
      <c r="D11" s="5" t="str">
        <f>"羊丽妍"</f>
        <v>羊丽妍</v>
      </c>
      <c r="E11" s="6"/>
    </row>
    <row r="12" ht="20.25" spans="1:5">
      <c r="A12" s="5">
        <v>10</v>
      </c>
      <c r="B12" s="5" t="s">
        <v>19</v>
      </c>
      <c r="C12" s="5" t="str">
        <f>"784720250604093639162140"</f>
        <v>784720250604093639162140</v>
      </c>
      <c r="D12" s="5" t="str">
        <f>"符光辉"</f>
        <v>符光辉</v>
      </c>
      <c r="E12" s="6"/>
    </row>
    <row r="13" ht="20.25" spans="1:5">
      <c r="A13" s="5">
        <v>11</v>
      </c>
      <c r="B13" s="5" t="s">
        <v>19</v>
      </c>
      <c r="C13" s="5" t="str">
        <f>"784720250604090352162008"</f>
        <v>784720250604090352162008</v>
      </c>
      <c r="D13" s="5" t="str">
        <f>"黎启东"</f>
        <v>黎启东</v>
      </c>
      <c r="E13" s="6"/>
    </row>
    <row r="14" ht="20.25" spans="1:5">
      <c r="A14" s="5">
        <v>12</v>
      </c>
      <c r="B14" s="5" t="s">
        <v>19</v>
      </c>
      <c r="C14" s="5" t="str">
        <f>"784720250604103907162364"</f>
        <v>784720250604103907162364</v>
      </c>
      <c r="D14" s="5" t="str">
        <f>"王为杰"</f>
        <v>王为杰</v>
      </c>
      <c r="E14" s="6"/>
    </row>
    <row r="15" ht="20.25" spans="1:5">
      <c r="A15" s="5">
        <v>13</v>
      </c>
      <c r="B15" s="5" t="s">
        <v>19</v>
      </c>
      <c r="C15" s="5" t="str">
        <f>"784720250604095023162195"</f>
        <v>784720250604095023162195</v>
      </c>
      <c r="D15" s="5" t="str">
        <f>"石紫颖"</f>
        <v>石紫颖</v>
      </c>
      <c r="E15" s="6"/>
    </row>
    <row r="16" ht="20.25" spans="1:5">
      <c r="A16" s="5">
        <v>14</v>
      </c>
      <c r="B16" s="5" t="s">
        <v>19</v>
      </c>
      <c r="C16" s="5" t="str">
        <f>"784720250604121909162732"</f>
        <v>784720250604121909162732</v>
      </c>
      <c r="D16" s="5" t="str">
        <f>"郑爽"</f>
        <v>郑爽</v>
      </c>
      <c r="E16" s="6"/>
    </row>
    <row r="17" ht="20.25" spans="1:5">
      <c r="A17" s="5">
        <v>15</v>
      </c>
      <c r="B17" s="5" t="s">
        <v>19</v>
      </c>
      <c r="C17" s="5" t="str">
        <f>"784720250604123755162782"</f>
        <v>784720250604123755162782</v>
      </c>
      <c r="D17" s="5" t="str">
        <f>"陈新龙"</f>
        <v>陈新龙</v>
      </c>
      <c r="E17" s="6"/>
    </row>
    <row r="18" ht="20.25" spans="1:5">
      <c r="A18" s="5">
        <v>16</v>
      </c>
      <c r="B18" s="5" t="s">
        <v>19</v>
      </c>
      <c r="C18" s="5" t="str">
        <f>"784720250604162601163460"</f>
        <v>784720250604162601163460</v>
      </c>
      <c r="D18" s="5" t="str">
        <f>"羊忠泽"</f>
        <v>羊忠泽</v>
      </c>
      <c r="E18" s="6"/>
    </row>
    <row r="19" ht="20.25" spans="1:5">
      <c r="A19" s="5">
        <v>17</v>
      </c>
      <c r="B19" s="5" t="s">
        <v>19</v>
      </c>
      <c r="C19" s="5" t="str">
        <f>"784720250604121014162699"</f>
        <v>784720250604121014162699</v>
      </c>
      <c r="D19" s="5" t="str">
        <f>"符宇微"</f>
        <v>符宇微</v>
      </c>
      <c r="E19" s="6"/>
    </row>
    <row r="20" ht="20.25" spans="1:5">
      <c r="A20" s="5">
        <v>18</v>
      </c>
      <c r="B20" s="5" t="s">
        <v>19</v>
      </c>
      <c r="C20" s="5" t="str">
        <f>"784720250604212326164276"</f>
        <v>784720250604212326164276</v>
      </c>
      <c r="D20" s="5" t="str">
        <f>"洪庆妹"</f>
        <v>洪庆妹</v>
      </c>
      <c r="E20" s="6"/>
    </row>
    <row r="21" ht="20.25" spans="1:5">
      <c r="A21" s="5">
        <v>19</v>
      </c>
      <c r="B21" s="5" t="s">
        <v>19</v>
      </c>
      <c r="C21" s="5" t="str">
        <f>"784720250604104502162388"</f>
        <v>784720250604104502162388</v>
      </c>
      <c r="D21" s="5" t="str">
        <f>"陈白全"</f>
        <v>陈白全</v>
      </c>
      <c r="E21" s="6"/>
    </row>
    <row r="22" ht="20.25" spans="1:5">
      <c r="A22" s="5">
        <v>20</v>
      </c>
      <c r="B22" s="5" t="s">
        <v>19</v>
      </c>
      <c r="C22" s="5" t="str">
        <f>"784720250604145145163130"</f>
        <v>784720250604145145163130</v>
      </c>
      <c r="D22" s="5" t="str">
        <f>"周春柳"</f>
        <v>周春柳</v>
      </c>
      <c r="E22" s="6"/>
    </row>
    <row r="23" ht="20.25" spans="1:5">
      <c r="A23" s="5">
        <v>21</v>
      </c>
      <c r="B23" s="5" t="s">
        <v>19</v>
      </c>
      <c r="C23" s="5" t="str">
        <f>"784720250604125331162831"</f>
        <v>784720250604125331162831</v>
      </c>
      <c r="D23" s="5" t="str">
        <f>"陈丽妹"</f>
        <v>陈丽妹</v>
      </c>
      <c r="E23" s="6"/>
    </row>
    <row r="24" ht="20.25" spans="1:5">
      <c r="A24" s="5">
        <v>22</v>
      </c>
      <c r="B24" s="5" t="s">
        <v>19</v>
      </c>
      <c r="C24" s="5" t="str">
        <f>"784720250604165702163559"</f>
        <v>784720250604165702163559</v>
      </c>
      <c r="D24" s="5" t="str">
        <f>"王立宏"</f>
        <v>王立宏</v>
      </c>
      <c r="E24" s="6"/>
    </row>
    <row r="25" ht="20.25" spans="1:5">
      <c r="A25" s="5">
        <v>23</v>
      </c>
      <c r="B25" s="5" t="s">
        <v>19</v>
      </c>
      <c r="C25" s="5" t="str">
        <f>"784720250605124049166518"</f>
        <v>784720250605124049166518</v>
      </c>
      <c r="D25" s="5" t="str">
        <f>"符武姨"</f>
        <v>符武姨</v>
      </c>
      <c r="E25" s="6"/>
    </row>
    <row r="26" ht="20.25" spans="1:5">
      <c r="A26" s="5">
        <v>24</v>
      </c>
      <c r="B26" s="5" t="s">
        <v>19</v>
      </c>
      <c r="C26" s="5" t="str">
        <f>"784720250604125045162822"</f>
        <v>784720250604125045162822</v>
      </c>
      <c r="D26" s="5" t="str">
        <f>"黄汉城"</f>
        <v>黄汉城</v>
      </c>
      <c r="E26" s="6"/>
    </row>
    <row r="27" ht="20.25" spans="1:5">
      <c r="A27" s="5">
        <v>25</v>
      </c>
      <c r="B27" s="5" t="s">
        <v>19</v>
      </c>
      <c r="C27" s="5" t="str">
        <f>"784720250605182311167814"</f>
        <v>784720250605182311167814</v>
      </c>
      <c r="D27" s="5" t="str">
        <f>"王巽娇"</f>
        <v>王巽娇</v>
      </c>
      <c r="E27" s="6"/>
    </row>
    <row r="28" ht="20.25" spans="1:5">
      <c r="A28" s="5">
        <v>26</v>
      </c>
      <c r="B28" s="5" t="s">
        <v>19</v>
      </c>
      <c r="C28" s="5" t="str">
        <f>"784720250605213025168401"</f>
        <v>784720250605213025168401</v>
      </c>
      <c r="D28" s="5" t="str">
        <f>"麦笃燕"</f>
        <v>麦笃燕</v>
      </c>
      <c r="E28" s="6"/>
    </row>
    <row r="29" ht="20.25" spans="1:5">
      <c r="A29" s="5">
        <v>27</v>
      </c>
      <c r="B29" s="5" t="s">
        <v>19</v>
      </c>
      <c r="C29" s="5" t="str">
        <f>"784720250605220525168541"</f>
        <v>784720250605220525168541</v>
      </c>
      <c r="D29" s="5" t="str">
        <f>"黎金带"</f>
        <v>黎金带</v>
      </c>
      <c r="E29" s="6"/>
    </row>
    <row r="30" ht="20.25" spans="1:5">
      <c r="A30" s="5">
        <v>28</v>
      </c>
      <c r="B30" s="5" t="s">
        <v>19</v>
      </c>
      <c r="C30" s="5" t="str">
        <f>"784720250604090758162024"</f>
        <v>784720250604090758162024</v>
      </c>
      <c r="D30" s="5" t="str">
        <f>"李至书"</f>
        <v>李至书</v>
      </c>
      <c r="E30" s="6"/>
    </row>
    <row r="31" ht="20.25" spans="1:5">
      <c r="A31" s="5">
        <v>29</v>
      </c>
      <c r="B31" s="5" t="s">
        <v>19</v>
      </c>
      <c r="C31" s="5" t="str">
        <f>"784720250605134414166720"</f>
        <v>784720250605134414166720</v>
      </c>
      <c r="D31" s="5" t="str">
        <f>"黄定中"</f>
        <v>黄定中</v>
      </c>
      <c r="E31" s="6"/>
    </row>
    <row r="32" ht="20.25" spans="1:5">
      <c r="A32" s="5">
        <v>30</v>
      </c>
      <c r="B32" s="5" t="s">
        <v>19</v>
      </c>
      <c r="C32" s="5" t="str">
        <f>"784720250604180747163771"</f>
        <v>784720250604180747163771</v>
      </c>
      <c r="D32" s="5" t="str">
        <f>"孙铭鸿"</f>
        <v>孙铭鸿</v>
      </c>
      <c r="E32" s="6"/>
    </row>
    <row r="33" ht="20.25" spans="1:5">
      <c r="A33" s="5">
        <v>31</v>
      </c>
      <c r="B33" s="5" t="s">
        <v>19</v>
      </c>
      <c r="C33" s="5" t="str">
        <f>"784720250607092732171524"</f>
        <v>784720250607092732171524</v>
      </c>
      <c r="D33" s="5" t="str">
        <f>"李美娟"</f>
        <v>李美娟</v>
      </c>
      <c r="E33" s="6"/>
    </row>
    <row r="34" ht="20.25" spans="1:5">
      <c r="A34" s="5">
        <v>32</v>
      </c>
      <c r="B34" s="5" t="s">
        <v>19</v>
      </c>
      <c r="C34" s="5" t="str">
        <f>"784720250606011221168956"</f>
        <v>784720250606011221168956</v>
      </c>
      <c r="D34" s="5" t="str">
        <f>"符赞花"</f>
        <v>符赞花</v>
      </c>
      <c r="E34" s="6"/>
    </row>
    <row r="35" ht="20.25" spans="1:5">
      <c r="A35" s="5">
        <v>33</v>
      </c>
      <c r="B35" s="5" t="s">
        <v>19</v>
      </c>
      <c r="C35" s="5" t="str">
        <f>"784720250608085734172799"</f>
        <v>784720250608085734172799</v>
      </c>
      <c r="D35" s="5" t="str">
        <f>"符循优"</f>
        <v>符循优</v>
      </c>
      <c r="E35" s="6"/>
    </row>
    <row r="36" ht="20.25" spans="1:5">
      <c r="A36" s="5">
        <v>34</v>
      </c>
      <c r="B36" s="5" t="s">
        <v>19</v>
      </c>
      <c r="C36" s="5" t="str">
        <f>"784720250608000404172681"</f>
        <v>784720250608000404172681</v>
      </c>
      <c r="D36" s="5" t="str">
        <f>"陈彪"</f>
        <v>陈彪</v>
      </c>
      <c r="E36" s="6"/>
    </row>
    <row r="37" ht="20.25" spans="1:5">
      <c r="A37" s="5">
        <v>35</v>
      </c>
      <c r="B37" s="5" t="s">
        <v>19</v>
      </c>
      <c r="C37" s="5" t="str">
        <f>"784720250609203030177040"</f>
        <v>784720250609203030177040</v>
      </c>
      <c r="D37" s="5" t="str">
        <f>"谭建该"</f>
        <v>谭建该</v>
      </c>
      <c r="E37" s="6"/>
    </row>
    <row r="38" ht="20.25" spans="1:5">
      <c r="A38" s="5">
        <v>36</v>
      </c>
      <c r="B38" s="5" t="s">
        <v>19</v>
      </c>
      <c r="C38" s="5" t="str">
        <f>"784720250605090754165108"</f>
        <v>784720250605090754165108</v>
      </c>
      <c r="D38" s="5" t="str">
        <f>"李赫"</f>
        <v>李赫</v>
      </c>
      <c r="E38" s="6"/>
    </row>
    <row r="39" ht="20.25" spans="1:5">
      <c r="A39" s="5">
        <v>37</v>
      </c>
      <c r="B39" s="5" t="s">
        <v>19</v>
      </c>
      <c r="C39" s="5" t="str">
        <f>"784720250604140536163020"</f>
        <v>784720250604140536163020</v>
      </c>
      <c r="D39" s="5" t="str">
        <f>"王丽瑶"</f>
        <v>王丽瑶</v>
      </c>
      <c r="E39" s="6"/>
    </row>
    <row r="40" ht="20.25" spans="1:5">
      <c r="A40" s="5">
        <v>38</v>
      </c>
      <c r="B40" s="5" t="s">
        <v>19</v>
      </c>
      <c r="C40" s="5" t="str">
        <f>"784720250610121436178712"</f>
        <v>784720250610121436178712</v>
      </c>
      <c r="D40" s="5" t="str">
        <f>"符万娟"</f>
        <v>符万娟</v>
      </c>
      <c r="E40" s="6"/>
    </row>
    <row r="41" ht="20.25" spans="1:5">
      <c r="A41" s="5">
        <v>39</v>
      </c>
      <c r="B41" s="5" t="s">
        <v>19</v>
      </c>
      <c r="C41" s="5" t="str">
        <f>"784720250610103527178344"</f>
        <v>784720250610103527178344</v>
      </c>
      <c r="D41" s="5" t="str">
        <f>"羊文彪"</f>
        <v>羊文彪</v>
      </c>
      <c r="E41" s="6"/>
    </row>
    <row r="42" ht="20.25" spans="1:5">
      <c r="A42" s="5">
        <v>40</v>
      </c>
      <c r="B42" s="5" t="s">
        <v>19</v>
      </c>
      <c r="C42" s="5" t="str">
        <f>"784720250609214530177304"</f>
        <v>784720250609214530177304</v>
      </c>
      <c r="D42" s="5" t="str">
        <f>"容方园"</f>
        <v>容方园</v>
      </c>
      <c r="E42" s="6"/>
    </row>
    <row r="43" ht="20.25" spans="1:5">
      <c r="A43" s="5">
        <v>41</v>
      </c>
      <c r="B43" s="5" t="s">
        <v>19</v>
      </c>
      <c r="C43" s="5" t="str">
        <f>"784720250611103334181294"</f>
        <v>784720250611103334181294</v>
      </c>
      <c r="D43" s="5" t="str">
        <f>"刘顶业"</f>
        <v>刘顶业</v>
      </c>
      <c r="E43" s="6"/>
    </row>
    <row r="44" ht="20.25" spans="1:5">
      <c r="A44" s="5">
        <v>42</v>
      </c>
      <c r="B44" s="5" t="s">
        <v>19</v>
      </c>
      <c r="C44" s="5" t="str">
        <f>"784720250611111513181440"</f>
        <v>784720250611111513181440</v>
      </c>
      <c r="D44" s="5" t="str">
        <f>"王思龙"</f>
        <v>王思龙</v>
      </c>
      <c r="E44" s="6"/>
    </row>
    <row r="45" ht="20.25" spans="1:5">
      <c r="A45" s="5">
        <v>43</v>
      </c>
      <c r="B45" s="5" t="s">
        <v>19</v>
      </c>
      <c r="C45" s="5" t="str">
        <f>"784720250611130700181720"</f>
        <v>784720250611130700181720</v>
      </c>
      <c r="D45" s="5" t="str">
        <f>"林健永"</f>
        <v>林健永</v>
      </c>
      <c r="E45" s="6"/>
    </row>
    <row r="46" ht="20.25" spans="1:5">
      <c r="A46" s="5">
        <v>44</v>
      </c>
      <c r="B46" s="5" t="s">
        <v>19</v>
      </c>
      <c r="C46" s="5" t="str">
        <f>"784720250611144644181912"</f>
        <v>784720250611144644181912</v>
      </c>
      <c r="D46" s="5" t="str">
        <f>"曾秋媚"</f>
        <v>曾秋媚</v>
      </c>
      <c r="E46" s="6"/>
    </row>
    <row r="47" ht="20.25" spans="1:5">
      <c r="A47" s="5">
        <v>45</v>
      </c>
      <c r="B47" s="5" t="s">
        <v>19</v>
      </c>
      <c r="C47" s="5" t="str">
        <f>"784720250605201241168101"</f>
        <v>784720250605201241168101</v>
      </c>
      <c r="D47" s="5" t="str">
        <f>"莫定挺"</f>
        <v>莫定挺</v>
      </c>
      <c r="E47" s="6"/>
    </row>
    <row r="48" ht="20.25" spans="1:5">
      <c r="A48" s="5">
        <v>46</v>
      </c>
      <c r="B48" s="5" t="s">
        <v>19</v>
      </c>
      <c r="C48" s="5" t="str">
        <f>"784720250611210820182821"</f>
        <v>784720250611210820182821</v>
      </c>
      <c r="D48" s="5" t="str">
        <f>"李欣欢"</f>
        <v>李欣欢</v>
      </c>
      <c r="E48" s="6"/>
    </row>
    <row r="49" ht="20.25" spans="1:5">
      <c r="A49" s="5">
        <v>47</v>
      </c>
      <c r="B49" s="5" t="s">
        <v>19</v>
      </c>
      <c r="C49" s="5" t="str">
        <f>"784720250611231407183142"</f>
        <v>784720250611231407183142</v>
      </c>
      <c r="D49" s="5" t="str">
        <f>"王小婷"</f>
        <v>王小婷</v>
      </c>
      <c r="E49" s="6"/>
    </row>
    <row r="50" ht="20.25" spans="1:5">
      <c r="A50" s="5">
        <v>48</v>
      </c>
      <c r="B50" s="5" t="s">
        <v>19</v>
      </c>
      <c r="C50" s="5" t="str">
        <f>"784720250612074024183394"</f>
        <v>784720250612074024183394</v>
      </c>
      <c r="D50" s="5" t="str">
        <f>"李湘钢"</f>
        <v>李湘钢</v>
      </c>
      <c r="E50" s="6"/>
    </row>
    <row r="51" ht="20.25" spans="1:5">
      <c r="A51" s="5">
        <v>49</v>
      </c>
      <c r="B51" s="5" t="s">
        <v>19</v>
      </c>
      <c r="C51" s="5" t="str">
        <f>"784720250612070143183382"</f>
        <v>784720250612070143183382</v>
      </c>
      <c r="D51" s="5" t="str">
        <f>"黄晓丹"</f>
        <v>黄晓丹</v>
      </c>
      <c r="E51" s="6"/>
    </row>
    <row r="52" ht="20.25" spans="1:5">
      <c r="A52" s="5">
        <v>50</v>
      </c>
      <c r="B52" s="5" t="s">
        <v>20</v>
      </c>
      <c r="C52" s="5" t="str">
        <f>"784720250604100807162242"</f>
        <v>784720250604100807162242</v>
      </c>
      <c r="D52" s="5" t="str">
        <f>"许世君"</f>
        <v>许世君</v>
      </c>
      <c r="E52" s="6"/>
    </row>
    <row r="53" ht="20.25" spans="1:5">
      <c r="A53" s="5">
        <v>51</v>
      </c>
      <c r="B53" s="5" t="s">
        <v>20</v>
      </c>
      <c r="C53" s="5" t="str">
        <f>"784720250604114142162616"</f>
        <v>784720250604114142162616</v>
      </c>
      <c r="D53" s="5" t="str">
        <f>"李淑子"</f>
        <v>李淑子</v>
      </c>
      <c r="E53" s="6"/>
    </row>
    <row r="54" ht="20.25" spans="1:5">
      <c r="A54" s="5">
        <v>52</v>
      </c>
      <c r="B54" s="5" t="s">
        <v>20</v>
      </c>
      <c r="C54" s="5" t="str">
        <f>"784720250604164651163529"</f>
        <v>784720250604164651163529</v>
      </c>
      <c r="D54" s="5" t="str">
        <f>"钟成"</f>
        <v>钟成</v>
      </c>
      <c r="E54" s="6"/>
    </row>
    <row r="55" ht="20.25" spans="1:5">
      <c r="A55" s="5">
        <v>53</v>
      </c>
      <c r="B55" s="5" t="s">
        <v>20</v>
      </c>
      <c r="C55" s="5" t="str">
        <f>"784720250605223913168648"</f>
        <v>784720250605223913168648</v>
      </c>
      <c r="D55" s="5" t="str">
        <f>"张浩金"</f>
        <v>张浩金</v>
      </c>
      <c r="E55" s="6"/>
    </row>
    <row r="56" ht="20.25" spans="1:5">
      <c r="A56" s="5">
        <v>54</v>
      </c>
      <c r="B56" s="5" t="s">
        <v>20</v>
      </c>
      <c r="C56" s="5" t="str">
        <f>"784720250606172301170678"</f>
        <v>784720250606172301170678</v>
      </c>
      <c r="D56" s="5" t="str">
        <f>"吴清文"</f>
        <v>吴清文</v>
      </c>
      <c r="E56" s="6"/>
    </row>
    <row r="57" ht="20.25" spans="1:5">
      <c r="A57" s="5">
        <v>55</v>
      </c>
      <c r="B57" s="5" t="s">
        <v>20</v>
      </c>
      <c r="C57" s="5" t="str">
        <f>"784720250605154531167198"</f>
        <v>784720250605154531167198</v>
      </c>
      <c r="D57" s="5" t="str">
        <f>"曾卓卿"</f>
        <v>曾卓卿</v>
      </c>
      <c r="E57" s="6"/>
    </row>
    <row r="58" ht="20.25" spans="1:5">
      <c r="A58" s="5">
        <v>56</v>
      </c>
      <c r="B58" s="5" t="s">
        <v>20</v>
      </c>
      <c r="C58" s="5" t="str">
        <f>"784720250607070522171460"</f>
        <v>784720250607070522171460</v>
      </c>
      <c r="D58" s="5" t="str">
        <f>"符士颖"</f>
        <v>符士颖</v>
      </c>
      <c r="E58" s="6"/>
    </row>
    <row r="59" ht="20.25" spans="1:5">
      <c r="A59" s="5">
        <v>57</v>
      </c>
      <c r="B59" s="5" t="s">
        <v>20</v>
      </c>
      <c r="C59" s="5" t="str">
        <f>"784720250607094759171550"</f>
        <v>784720250607094759171550</v>
      </c>
      <c r="D59" s="5" t="str">
        <f>"郑萍萍"</f>
        <v>郑萍萍</v>
      </c>
      <c r="E59" s="6"/>
    </row>
    <row r="60" ht="20.25" spans="1:5">
      <c r="A60" s="5">
        <v>58</v>
      </c>
      <c r="B60" s="5" t="s">
        <v>20</v>
      </c>
      <c r="C60" s="5" t="str">
        <f>"784720250607195603172342"</f>
        <v>784720250607195603172342</v>
      </c>
      <c r="D60" s="5" t="str">
        <f>"严扬鑫"</f>
        <v>严扬鑫</v>
      </c>
      <c r="E60" s="6"/>
    </row>
    <row r="61" ht="20.25" spans="1:5">
      <c r="A61" s="5">
        <v>59</v>
      </c>
      <c r="B61" s="5" t="s">
        <v>20</v>
      </c>
      <c r="C61" s="5" t="str">
        <f>"784720250607152139172018"</f>
        <v>784720250607152139172018</v>
      </c>
      <c r="D61" s="5" t="str">
        <f>"尹朝昕"</f>
        <v>尹朝昕</v>
      </c>
      <c r="E61" s="6"/>
    </row>
    <row r="62" ht="20.25" spans="1:5">
      <c r="A62" s="5">
        <v>60</v>
      </c>
      <c r="B62" s="5" t="s">
        <v>20</v>
      </c>
      <c r="C62" s="5" t="str">
        <f>"784720250608193321173680"</f>
        <v>784720250608193321173680</v>
      </c>
      <c r="D62" s="5" t="str">
        <f>"李小荟"</f>
        <v>李小荟</v>
      </c>
      <c r="E62" s="6"/>
    </row>
    <row r="63" ht="20.25" spans="1:5">
      <c r="A63" s="5">
        <v>61</v>
      </c>
      <c r="B63" s="5" t="s">
        <v>20</v>
      </c>
      <c r="C63" s="5" t="str">
        <f>"784720250609103354174838"</f>
        <v>784720250609103354174838</v>
      </c>
      <c r="D63" s="5" t="str">
        <f>"叶贵文"</f>
        <v>叶贵文</v>
      </c>
      <c r="E63" s="6"/>
    </row>
    <row r="64" ht="20.25" spans="1:5">
      <c r="A64" s="5">
        <v>62</v>
      </c>
      <c r="B64" s="5" t="s">
        <v>20</v>
      </c>
      <c r="C64" s="5" t="str">
        <f>"784720250606071508169012"</f>
        <v>784720250606071508169012</v>
      </c>
      <c r="D64" s="5" t="str">
        <f>"杨洛贤"</f>
        <v>杨洛贤</v>
      </c>
      <c r="E64" s="6"/>
    </row>
    <row r="65" ht="20.25" spans="1:5">
      <c r="A65" s="5">
        <v>63</v>
      </c>
      <c r="B65" s="5" t="s">
        <v>20</v>
      </c>
      <c r="C65" s="5" t="str">
        <f>"784720250609214411177298"</f>
        <v>784720250609214411177298</v>
      </c>
      <c r="D65" s="5" t="str">
        <f>"卓英泽"</f>
        <v>卓英泽</v>
      </c>
      <c r="E65" s="6"/>
    </row>
    <row r="66" ht="20.25" spans="1:5">
      <c r="A66" s="5">
        <v>64</v>
      </c>
      <c r="B66" s="5" t="s">
        <v>20</v>
      </c>
      <c r="C66" s="5" t="str">
        <f>"784720250610212610180374"</f>
        <v>784720250610212610180374</v>
      </c>
      <c r="D66" s="5" t="str">
        <f>"吴丽慧"</f>
        <v>吴丽慧</v>
      </c>
      <c r="E66" s="6"/>
    </row>
    <row r="67" ht="20.25" spans="1:5">
      <c r="A67" s="5">
        <v>65</v>
      </c>
      <c r="B67" s="5" t="s">
        <v>20</v>
      </c>
      <c r="C67" s="5" t="str">
        <f>"784720250610002508177697"</f>
        <v>784720250610002508177697</v>
      </c>
      <c r="D67" s="5" t="str">
        <f>"胡家志"</f>
        <v>胡家志</v>
      </c>
      <c r="E67" s="6"/>
    </row>
    <row r="68" ht="20.25" spans="1:5">
      <c r="A68" s="5">
        <v>66</v>
      </c>
      <c r="B68" s="5" t="s">
        <v>20</v>
      </c>
      <c r="C68" s="5" t="str">
        <f>"784720250611111137181425"</f>
        <v>784720250611111137181425</v>
      </c>
      <c r="D68" s="5" t="str">
        <f>"羊文霞"</f>
        <v>羊文霞</v>
      </c>
      <c r="E68" s="6"/>
    </row>
    <row r="69" ht="20.25" spans="1:5">
      <c r="A69" s="5">
        <v>67</v>
      </c>
      <c r="B69" s="5" t="s">
        <v>20</v>
      </c>
      <c r="C69" s="5" t="str">
        <f>"784720250611132118181749"</f>
        <v>784720250611132118181749</v>
      </c>
      <c r="D69" s="5" t="str">
        <f>"薛诒瑾"</f>
        <v>薛诒瑾</v>
      </c>
      <c r="E69" s="6"/>
    </row>
    <row r="70" ht="20.25" spans="1:5">
      <c r="A70" s="5">
        <v>68</v>
      </c>
      <c r="B70" s="5" t="s">
        <v>20</v>
      </c>
      <c r="C70" s="5" t="str">
        <f>"784720250609182800176673"</f>
        <v>784720250609182800176673</v>
      </c>
      <c r="D70" s="5" t="str">
        <f>"黄美丹"</f>
        <v>黄美丹</v>
      </c>
      <c r="E70" s="6"/>
    </row>
    <row r="71" ht="20.25" spans="1:5">
      <c r="A71" s="5">
        <v>69</v>
      </c>
      <c r="B71" s="5" t="s">
        <v>20</v>
      </c>
      <c r="C71" s="5" t="str">
        <f>"784720250611184743182541"</f>
        <v>784720250611184743182541</v>
      </c>
      <c r="D71" s="5" t="str">
        <f>"钟庆吉"</f>
        <v>钟庆吉</v>
      </c>
      <c r="E71" s="6"/>
    </row>
    <row r="72" ht="20.25" spans="1:5">
      <c r="A72" s="5">
        <v>70</v>
      </c>
      <c r="B72" s="5" t="s">
        <v>20</v>
      </c>
      <c r="C72" s="5" t="str">
        <f>"784720250611172105182367"</f>
        <v>784720250611172105182367</v>
      </c>
      <c r="D72" s="5" t="str">
        <f>"李丽玲"</f>
        <v>李丽玲</v>
      </c>
      <c r="E72" s="6"/>
    </row>
    <row r="73" ht="20.25" spans="1:5">
      <c r="A73" s="5">
        <v>71</v>
      </c>
      <c r="B73" s="5" t="s">
        <v>21</v>
      </c>
      <c r="C73" s="5" t="str">
        <f>"784720250607082357171482"</f>
        <v>784720250607082357171482</v>
      </c>
      <c r="D73" s="5" t="str">
        <f>"兰宇"</f>
        <v>兰宇</v>
      </c>
      <c r="E73" s="6"/>
    </row>
    <row r="74" ht="20.25" spans="1:5">
      <c r="A74" s="5">
        <v>72</v>
      </c>
      <c r="B74" s="5" t="s">
        <v>21</v>
      </c>
      <c r="C74" s="5" t="str">
        <f>"784720250609214535177305"</f>
        <v>784720250609214535177305</v>
      </c>
      <c r="D74" s="5" t="str">
        <f>"林明"</f>
        <v>林明</v>
      </c>
      <c r="E74" s="6"/>
    </row>
    <row r="75" ht="20.25" spans="1:5">
      <c r="A75" s="5">
        <v>73</v>
      </c>
      <c r="B75" s="5" t="s">
        <v>22</v>
      </c>
      <c r="C75" s="5" t="str">
        <f>"784720250605155846167266"</f>
        <v>784720250605155846167266</v>
      </c>
      <c r="D75" s="5" t="str">
        <f>"陈侯进"</f>
        <v>陈侯进</v>
      </c>
      <c r="E75" s="6"/>
    </row>
    <row r="76" ht="20.25" spans="1:5">
      <c r="A76" s="5">
        <v>74</v>
      </c>
      <c r="B76" s="5" t="s">
        <v>22</v>
      </c>
      <c r="C76" s="5" t="str">
        <f>"784720250608141617173259"</f>
        <v>784720250608141617173259</v>
      </c>
      <c r="D76" s="5" t="str">
        <f>"符瑛智"</f>
        <v>符瑛智</v>
      </c>
      <c r="E76" s="6"/>
    </row>
    <row r="77" ht="20.25" spans="1:5">
      <c r="A77" s="5">
        <v>75</v>
      </c>
      <c r="B77" s="5" t="s">
        <v>22</v>
      </c>
      <c r="C77" s="5" t="str">
        <f>"784720250608190349173655"</f>
        <v>784720250608190349173655</v>
      </c>
      <c r="D77" s="5" t="str">
        <f>"陈石恩"</f>
        <v>陈石恩</v>
      </c>
      <c r="E77" s="6"/>
    </row>
    <row r="78" ht="20.25" spans="1:5">
      <c r="A78" s="5">
        <v>76</v>
      </c>
      <c r="B78" s="5" t="s">
        <v>22</v>
      </c>
      <c r="C78" s="5" t="str">
        <f>"784720250609014338174095"</f>
        <v>784720250609014338174095</v>
      </c>
      <c r="D78" s="5" t="str">
        <f>"陈颖政"</f>
        <v>陈颖政</v>
      </c>
      <c r="E78" s="6"/>
    </row>
    <row r="79" ht="20.25" spans="1:5">
      <c r="A79" s="5">
        <v>77</v>
      </c>
      <c r="B79" s="5" t="s">
        <v>22</v>
      </c>
      <c r="C79" s="5" t="str">
        <f>"784720250609132241175559"</f>
        <v>784720250609132241175559</v>
      </c>
      <c r="D79" s="5" t="str">
        <f>"陈玉娟"</f>
        <v>陈玉娟</v>
      </c>
      <c r="E79" s="6"/>
    </row>
    <row r="80" ht="20.25" spans="1:5">
      <c r="A80" s="5">
        <v>78</v>
      </c>
      <c r="B80" s="5" t="s">
        <v>22</v>
      </c>
      <c r="C80" s="5" t="str">
        <f>"784720250605111812166136"</f>
        <v>784720250605111812166136</v>
      </c>
      <c r="D80" s="5" t="str">
        <f>"黄霞"</f>
        <v>黄霞</v>
      </c>
      <c r="E80" s="6"/>
    </row>
    <row r="81" ht="20.25" spans="1:5">
      <c r="A81" s="5">
        <v>79</v>
      </c>
      <c r="B81" s="5" t="s">
        <v>23</v>
      </c>
      <c r="C81" s="5" t="str">
        <f>"784720250604091710162058"</f>
        <v>784720250604091710162058</v>
      </c>
      <c r="D81" s="5" t="str">
        <f>"林立冲"</f>
        <v>林立冲</v>
      </c>
      <c r="E81" s="6"/>
    </row>
    <row r="82" ht="20.25" spans="1:5">
      <c r="A82" s="5">
        <v>80</v>
      </c>
      <c r="B82" s="5" t="s">
        <v>23</v>
      </c>
      <c r="C82" s="5" t="str">
        <f>"784720250604154459163318"</f>
        <v>784720250604154459163318</v>
      </c>
      <c r="D82" s="5" t="str">
        <f>"韦春婷"</f>
        <v>韦春婷</v>
      </c>
      <c r="E82" s="6"/>
    </row>
    <row r="83" ht="20.25" spans="1:5">
      <c r="A83" s="5">
        <v>81</v>
      </c>
      <c r="B83" s="5" t="s">
        <v>23</v>
      </c>
      <c r="C83" s="5" t="str">
        <f>"784720250604174638163720"</f>
        <v>784720250604174638163720</v>
      </c>
      <c r="D83" s="5" t="str">
        <f>"黎昀"</f>
        <v>黎昀</v>
      </c>
      <c r="E83" s="6"/>
    </row>
    <row r="84" ht="20.25" spans="1:5">
      <c r="A84" s="5">
        <v>82</v>
      </c>
      <c r="B84" s="5" t="s">
        <v>23</v>
      </c>
      <c r="C84" s="5" t="str">
        <f>"784720250604223959164534"</f>
        <v>784720250604223959164534</v>
      </c>
      <c r="D84" s="5" t="str">
        <f>"林唐祥"</f>
        <v>林唐祥</v>
      </c>
      <c r="E84" s="6"/>
    </row>
    <row r="85" ht="20.25" spans="1:5">
      <c r="A85" s="5">
        <v>83</v>
      </c>
      <c r="B85" s="5" t="s">
        <v>23</v>
      </c>
      <c r="C85" s="5" t="str">
        <f>"784720250604100012162222"</f>
        <v>784720250604100012162222</v>
      </c>
      <c r="D85" s="5" t="str">
        <f>"符丽蕊"</f>
        <v>符丽蕊</v>
      </c>
      <c r="E85" s="6"/>
    </row>
    <row r="86" ht="20.25" spans="1:5">
      <c r="A86" s="5">
        <v>84</v>
      </c>
      <c r="B86" s="5" t="s">
        <v>23</v>
      </c>
      <c r="C86" s="5" t="str">
        <f>"784720250605145423166941"</f>
        <v>784720250605145423166941</v>
      </c>
      <c r="D86" s="5" t="str">
        <f>"符可菊"</f>
        <v>符可菊</v>
      </c>
      <c r="E86" s="6"/>
    </row>
    <row r="87" ht="20.25" spans="1:5">
      <c r="A87" s="5">
        <v>85</v>
      </c>
      <c r="B87" s="5" t="s">
        <v>23</v>
      </c>
      <c r="C87" s="5" t="str">
        <f>"784720250604170542163592"</f>
        <v>784720250604170542163592</v>
      </c>
      <c r="D87" s="5" t="str">
        <f>"赵菁璇"</f>
        <v>赵菁璇</v>
      </c>
      <c r="E87" s="6"/>
    </row>
    <row r="88" ht="20.25" spans="1:5">
      <c r="A88" s="5">
        <v>86</v>
      </c>
      <c r="B88" s="5" t="s">
        <v>23</v>
      </c>
      <c r="C88" s="5" t="str">
        <f>"784720250604205502164188"</f>
        <v>784720250604205502164188</v>
      </c>
      <c r="D88" s="5" t="str">
        <f>"孙尚举"</f>
        <v>孙尚举</v>
      </c>
      <c r="E88" s="6"/>
    </row>
    <row r="89" ht="20.25" spans="1:5">
      <c r="A89" s="5">
        <v>87</v>
      </c>
      <c r="B89" s="5" t="s">
        <v>23</v>
      </c>
      <c r="C89" s="5" t="str">
        <f>"784720250606110354169696"</f>
        <v>784720250606110354169696</v>
      </c>
      <c r="D89" s="5" t="str">
        <f>"韩纹秀"</f>
        <v>韩纹秀</v>
      </c>
      <c r="E89" s="6"/>
    </row>
    <row r="90" ht="20.25" spans="1:5">
      <c r="A90" s="5">
        <v>88</v>
      </c>
      <c r="B90" s="5" t="s">
        <v>23</v>
      </c>
      <c r="C90" s="5" t="str">
        <f>"784720250606123534170007"</f>
        <v>784720250606123534170007</v>
      </c>
      <c r="D90" s="5" t="str">
        <f>"陈满"</f>
        <v>陈满</v>
      </c>
      <c r="E90" s="6"/>
    </row>
    <row r="91" ht="20.25" spans="1:5">
      <c r="A91" s="5">
        <v>89</v>
      </c>
      <c r="B91" s="5" t="s">
        <v>23</v>
      </c>
      <c r="C91" s="5" t="str">
        <f>"784720250606145330170293"</f>
        <v>784720250606145330170293</v>
      </c>
      <c r="D91" s="5" t="str">
        <f>"何君颖"</f>
        <v>何君颖</v>
      </c>
      <c r="E91" s="6"/>
    </row>
    <row r="92" ht="20.25" spans="1:5">
      <c r="A92" s="5">
        <v>90</v>
      </c>
      <c r="B92" s="5" t="s">
        <v>23</v>
      </c>
      <c r="C92" s="5" t="str">
        <f>"784720250605194650168028"</f>
        <v>784720250605194650168028</v>
      </c>
      <c r="D92" s="5" t="str">
        <f>"周唐著"</f>
        <v>周唐著</v>
      </c>
      <c r="E92" s="6"/>
    </row>
    <row r="93" ht="20.25" spans="1:5">
      <c r="A93" s="5">
        <v>91</v>
      </c>
      <c r="B93" s="5" t="s">
        <v>23</v>
      </c>
      <c r="C93" s="5" t="str">
        <f>"784720250607154747172056"</f>
        <v>784720250607154747172056</v>
      </c>
      <c r="D93" s="5" t="str">
        <f>"羊木楼"</f>
        <v>羊木楼</v>
      </c>
      <c r="E93" s="6"/>
    </row>
    <row r="94" ht="20.25" spans="1:5">
      <c r="A94" s="5">
        <v>92</v>
      </c>
      <c r="B94" s="5" t="s">
        <v>23</v>
      </c>
      <c r="C94" s="5" t="str">
        <f>"784720250607195807172346"</f>
        <v>784720250607195807172346</v>
      </c>
      <c r="D94" s="5" t="str">
        <f>"符芳瑜"</f>
        <v>符芳瑜</v>
      </c>
      <c r="E94" s="6"/>
    </row>
    <row r="95" ht="20.25" spans="1:5">
      <c r="A95" s="5">
        <v>93</v>
      </c>
      <c r="B95" s="5" t="s">
        <v>23</v>
      </c>
      <c r="C95" s="5" t="str">
        <f>"784720250605101351165613"</f>
        <v>784720250605101351165613</v>
      </c>
      <c r="D95" s="5" t="str">
        <f>"陈秀玉"</f>
        <v>陈秀玉</v>
      </c>
      <c r="E95" s="6"/>
    </row>
    <row r="96" ht="20.25" spans="1:5">
      <c r="A96" s="5">
        <v>94</v>
      </c>
      <c r="B96" s="5" t="s">
        <v>23</v>
      </c>
      <c r="C96" s="5" t="str">
        <f>"784720250607222548172567"</f>
        <v>784720250607222548172567</v>
      </c>
      <c r="D96" s="5" t="str">
        <f>"朱媛媛"</f>
        <v>朱媛媛</v>
      </c>
      <c r="E96" s="6"/>
    </row>
    <row r="97" ht="20.25" spans="1:5">
      <c r="A97" s="5">
        <v>95</v>
      </c>
      <c r="B97" s="5" t="s">
        <v>23</v>
      </c>
      <c r="C97" s="5" t="str">
        <f>"784720250608205923173796"</f>
        <v>784720250608205923173796</v>
      </c>
      <c r="D97" s="5" t="str">
        <f>"符华丰"</f>
        <v>符华丰</v>
      </c>
      <c r="E97" s="6"/>
    </row>
    <row r="98" ht="20.25" spans="1:5">
      <c r="A98" s="5">
        <v>96</v>
      </c>
      <c r="B98" s="5" t="s">
        <v>23</v>
      </c>
      <c r="C98" s="5" t="str">
        <f>"784720250609213610177274"</f>
        <v>784720250609213610177274</v>
      </c>
      <c r="D98" s="5" t="str">
        <f>"李国华"</f>
        <v>李国华</v>
      </c>
      <c r="E98" s="6"/>
    </row>
    <row r="99" ht="20.25" spans="1:5">
      <c r="A99" s="5">
        <v>97</v>
      </c>
      <c r="B99" s="5" t="s">
        <v>23</v>
      </c>
      <c r="C99" s="5" t="str">
        <f>"784720250609110936175074"</f>
        <v>784720250609110936175074</v>
      </c>
      <c r="D99" s="5" t="str">
        <f>"符丽娟"</f>
        <v>符丽娟</v>
      </c>
      <c r="E99" s="6"/>
    </row>
    <row r="100" ht="20.25" spans="1:5">
      <c r="A100" s="5">
        <v>98</v>
      </c>
      <c r="B100" s="5" t="s">
        <v>23</v>
      </c>
      <c r="C100" s="5" t="str">
        <f>"784720250609164449176318"</f>
        <v>784720250609164449176318</v>
      </c>
      <c r="D100" s="5" t="str">
        <f>"符贵军"</f>
        <v>符贵军</v>
      </c>
      <c r="E100" s="6"/>
    </row>
    <row r="101" ht="20.25" spans="1:5">
      <c r="A101" s="5">
        <v>99</v>
      </c>
      <c r="B101" s="5" t="s">
        <v>24</v>
      </c>
      <c r="C101" s="5" t="str">
        <f>"784720250604092122162074"</f>
        <v>784720250604092122162074</v>
      </c>
      <c r="D101" s="5" t="str">
        <f>"谢娇"</f>
        <v>谢娇</v>
      </c>
      <c r="E101" s="6"/>
    </row>
    <row r="102" ht="20.25" spans="1:5">
      <c r="A102" s="5">
        <v>100</v>
      </c>
      <c r="B102" s="5" t="s">
        <v>24</v>
      </c>
      <c r="C102" s="5" t="str">
        <f>"784720250604125736162838"</f>
        <v>784720250604125736162838</v>
      </c>
      <c r="D102" s="5" t="str">
        <f>"王道发"</f>
        <v>王道发</v>
      </c>
      <c r="E102" s="6"/>
    </row>
    <row r="103" ht="20.25" spans="1:5">
      <c r="A103" s="5">
        <v>101</v>
      </c>
      <c r="B103" s="5" t="s">
        <v>24</v>
      </c>
      <c r="C103" s="5" t="str">
        <f>"784720250604122453162750"</f>
        <v>784720250604122453162750</v>
      </c>
      <c r="D103" s="5" t="str">
        <f>"梁若芳"</f>
        <v>梁若芳</v>
      </c>
      <c r="E103" s="6"/>
    </row>
    <row r="104" ht="20.25" spans="1:5">
      <c r="A104" s="5">
        <v>102</v>
      </c>
      <c r="B104" s="5" t="s">
        <v>24</v>
      </c>
      <c r="C104" s="5" t="str">
        <f>"784720250604153035163250"</f>
        <v>784720250604153035163250</v>
      </c>
      <c r="D104" s="5" t="str">
        <f>"冯县"</f>
        <v>冯县</v>
      </c>
      <c r="E104" s="6"/>
    </row>
    <row r="105" ht="20.25" spans="1:5">
      <c r="A105" s="5">
        <v>103</v>
      </c>
      <c r="B105" s="5" t="s">
        <v>24</v>
      </c>
      <c r="C105" s="5" t="str">
        <f>"784720250604113727162601"</f>
        <v>784720250604113727162601</v>
      </c>
      <c r="D105" s="5" t="str">
        <f>"郭确"</f>
        <v>郭确</v>
      </c>
      <c r="E105" s="6"/>
    </row>
    <row r="106" ht="20.25" spans="1:5">
      <c r="A106" s="5">
        <v>104</v>
      </c>
      <c r="B106" s="5" t="s">
        <v>24</v>
      </c>
      <c r="C106" s="5" t="str">
        <f>"784720250605101011165584"</f>
        <v>784720250605101011165584</v>
      </c>
      <c r="D106" s="5" t="str">
        <f>"符裕帅"</f>
        <v>符裕帅</v>
      </c>
      <c r="E106" s="6"/>
    </row>
    <row r="107" ht="20.25" spans="1:5">
      <c r="A107" s="5">
        <v>105</v>
      </c>
      <c r="B107" s="5" t="s">
        <v>24</v>
      </c>
      <c r="C107" s="5" t="str">
        <f>"784720250605144454166906"</f>
        <v>784720250605144454166906</v>
      </c>
      <c r="D107" s="5" t="str">
        <f>"梁瑞英"</f>
        <v>梁瑞英</v>
      </c>
      <c r="E107" s="6"/>
    </row>
    <row r="108" ht="20.25" spans="1:5">
      <c r="A108" s="5">
        <v>106</v>
      </c>
      <c r="B108" s="5" t="s">
        <v>24</v>
      </c>
      <c r="C108" s="5" t="str">
        <f>"784720250605145611166947"</f>
        <v>784720250605145611166947</v>
      </c>
      <c r="D108" s="5" t="str">
        <f>"杨婧"</f>
        <v>杨婧</v>
      </c>
      <c r="E108" s="6"/>
    </row>
    <row r="109" ht="20.25" spans="1:5">
      <c r="A109" s="5">
        <v>107</v>
      </c>
      <c r="B109" s="5" t="s">
        <v>24</v>
      </c>
      <c r="C109" s="5" t="str">
        <f>"784720250605152845167102"</f>
        <v>784720250605152845167102</v>
      </c>
      <c r="D109" s="5" t="str">
        <f>"苏基华"</f>
        <v>苏基华</v>
      </c>
      <c r="E109" s="6"/>
    </row>
    <row r="110" ht="20.25" spans="1:5">
      <c r="A110" s="5">
        <v>108</v>
      </c>
      <c r="B110" s="5" t="s">
        <v>24</v>
      </c>
      <c r="C110" s="5" t="str">
        <f>"784720250605155957167275"</f>
        <v>784720250605155957167275</v>
      </c>
      <c r="D110" s="5" t="str">
        <f>"常飞"</f>
        <v>常飞</v>
      </c>
      <c r="E110" s="6"/>
    </row>
    <row r="111" ht="20.25" spans="1:5">
      <c r="A111" s="5">
        <v>109</v>
      </c>
      <c r="B111" s="5" t="s">
        <v>24</v>
      </c>
      <c r="C111" s="5" t="str">
        <f>"784720250604154204163304"</f>
        <v>784720250604154204163304</v>
      </c>
      <c r="D111" s="5" t="str">
        <f>"符永鹏"</f>
        <v>符永鹏</v>
      </c>
      <c r="E111" s="6"/>
    </row>
    <row r="112" ht="20.25" spans="1:5">
      <c r="A112" s="5">
        <v>110</v>
      </c>
      <c r="B112" s="5" t="s">
        <v>24</v>
      </c>
      <c r="C112" s="5" t="str">
        <f>"784720250604135709162997"</f>
        <v>784720250604135709162997</v>
      </c>
      <c r="D112" s="5" t="str">
        <f>"陈文吉"</f>
        <v>陈文吉</v>
      </c>
      <c r="E112" s="6"/>
    </row>
    <row r="113" ht="20.25" spans="1:5">
      <c r="A113" s="5">
        <v>111</v>
      </c>
      <c r="B113" s="5" t="s">
        <v>24</v>
      </c>
      <c r="C113" s="5" t="str">
        <f>"784720250604173215163674"</f>
        <v>784720250604173215163674</v>
      </c>
      <c r="D113" s="5" t="str">
        <f>"邹珂"</f>
        <v>邹珂</v>
      </c>
      <c r="E113" s="6"/>
    </row>
    <row r="114" ht="20.25" spans="1:5">
      <c r="A114" s="5">
        <v>112</v>
      </c>
      <c r="B114" s="5" t="s">
        <v>24</v>
      </c>
      <c r="C114" s="5" t="str">
        <f>"784720250604103606162352"</f>
        <v>784720250604103606162352</v>
      </c>
      <c r="D114" s="5" t="str">
        <f>"李顺娟"</f>
        <v>李顺娟</v>
      </c>
      <c r="E114" s="6"/>
    </row>
    <row r="115" ht="20.25" spans="1:5">
      <c r="A115" s="5">
        <v>113</v>
      </c>
      <c r="B115" s="5" t="s">
        <v>24</v>
      </c>
      <c r="C115" s="5" t="str">
        <f>"784720250605230110168720"</f>
        <v>784720250605230110168720</v>
      </c>
      <c r="D115" s="5" t="str">
        <f>"黄明霞"</f>
        <v>黄明霞</v>
      </c>
      <c r="E115" s="6"/>
    </row>
    <row r="116" ht="20.25" spans="1:5">
      <c r="A116" s="5">
        <v>114</v>
      </c>
      <c r="B116" s="5" t="s">
        <v>24</v>
      </c>
      <c r="C116" s="5" t="str">
        <f>"784720250605214043168446"</f>
        <v>784720250605214043168446</v>
      </c>
      <c r="D116" s="5" t="str">
        <f>"王德俊"</f>
        <v>王德俊</v>
      </c>
      <c r="E116" s="6"/>
    </row>
    <row r="117" ht="20.25" spans="1:5">
      <c r="A117" s="5">
        <v>115</v>
      </c>
      <c r="B117" s="5" t="s">
        <v>24</v>
      </c>
      <c r="C117" s="5" t="str">
        <f>"784720250606094953169360"</f>
        <v>784720250606094953169360</v>
      </c>
      <c r="D117" s="5" t="str">
        <f>"苏小瑞"</f>
        <v>苏小瑞</v>
      </c>
      <c r="E117" s="6"/>
    </row>
    <row r="118" ht="20.25" spans="1:5">
      <c r="A118" s="5">
        <v>116</v>
      </c>
      <c r="B118" s="5" t="s">
        <v>24</v>
      </c>
      <c r="C118" s="5" t="str">
        <f>"784720250606095510169386"</f>
        <v>784720250606095510169386</v>
      </c>
      <c r="D118" s="5" t="str">
        <f>"羊春月"</f>
        <v>羊春月</v>
      </c>
      <c r="E118" s="6"/>
    </row>
    <row r="119" ht="20.25" spans="1:5">
      <c r="A119" s="5">
        <v>117</v>
      </c>
      <c r="B119" s="5" t="s">
        <v>24</v>
      </c>
      <c r="C119" s="5" t="str">
        <f>"784720250604171410163622"</f>
        <v>784720250604171410163622</v>
      </c>
      <c r="D119" s="5" t="str">
        <f>"符巨娜"</f>
        <v>符巨娜</v>
      </c>
      <c r="E119" s="6"/>
    </row>
    <row r="120" ht="20.25" spans="1:5">
      <c r="A120" s="5">
        <v>118</v>
      </c>
      <c r="B120" s="5" t="s">
        <v>24</v>
      </c>
      <c r="C120" s="5" t="str">
        <f>"784720250605215711168514"</f>
        <v>784720250605215711168514</v>
      </c>
      <c r="D120" s="5" t="str">
        <f>"黎丽菲"</f>
        <v>黎丽菲</v>
      </c>
      <c r="E120" s="6"/>
    </row>
    <row r="121" ht="20.25" spans="1:5">
      <c r="A121" s="5">
        <v>119</v>
      </c>
      <c r="B121" s="5" t="s">
        <v>24</v>
      </c>
      <c r="C121" s="5" t="str">
        <f>"784720250606141315170198"</f>
        <v>784720250606141315170198</v>
      </c>
      <c r="D121" s="5" t="str">
        <f>"王小蔓"</f>
        <v>王小蔓</v>
      </c>
      <c r="E121" s="6"/>
    </row>
    <row r="122" ht="20.25" spans="1:5">
      <c r="A122" s="5">
        <v>120</v>
      </c>
      <c r="B122" s="5" t="s">
        <v>24</v>
      </c>
      <c r="C122" s="5" t="str">
        <f>"784720250604094956162193"</f>
        <v>784720250604094956162193</v>
      </c>
      <c r="D122" s="5" t="str">
        <f>"王小霞"</f>
        <v>王小霞</v>
      </c>
      <c r="E122" s="6"/>
    </row>
    <row r="123" ht="20.25" spans="1:5">
      <c r="A123" s="5">
        <v>121</v>
      </c>
      <c r="B123" s="5" t="s">
        <v>24</v>
      </c>
      <c r="C123" s="5" t="str">
        <f>"784720250605105956166003"</f>
        <v>784720250605105956166003</v>
      </c>
      <c r="D123" s="5" t="str">
        <f>"邓坤芳"</f>
        <v>邓坤芳</v>
      </c>
      <c r="E123" s="6"/>
    </row>
    <row r="124" ht="20.25" spans="1:5">
      <c r="A124" s="5">
        <v>122</v>
      </c>
      <c r="B124" s="5" t="s">
        <v>24</v>
      </c>
      <c r="C124" s="5" t="str">
        <f>"784720250604210518164221"</f>
        <v>784720250604210518164221</v>
      </c>
      <c r="D124" s="5" t="str">
        <f>"苏妹琼"</f>
        <v>苏妹琼</v>
      </c>
      <c r="E124" s="6"/>
    </row>
    <row r="125" ht="20.25" spans="1:5">
      <c r="A125" s="5">
        <v>123</v>
      </c>
      <c r="B125" s="5" t="s">
        <v>24</v>
      </c>
      <c r="C125" s="5" t="str">
        <f>"784720250606230637171313"</f>
        <v>784720250606230637171313</v>
      </c>
      <c r="D125" s="5" t="str">
        <f>"王美花"</f>
        <v>王美花</v>
      </c>
      <c r="E125" s="6"/>
    </row>
    <row r="126" ht="20.25" spans="1:5">
      <c r="A126" s="5">
        <v>124</v>
      </c>
      <c r="B126" s="5" t="s">
        <v>24</v>
      </c>
      <c r="C126" s="5" t="str">
        <f>"784720250607221238172540"</f>
        <v>784720250607221238172540</v>
      </c>
      <c r="D126" s="5" t="str">
        <f>"谭丽飘"</f>
        <v>谭丽飘</v>
      </c>
      <c r="E126" s="6"/>
    </row>
    <row r="127" ht="20.25" spans="1:5">
      <c r="A127" s="5">
        <v>125</v>
      </c>
      <c r="B127" s="5" t="s">
        <v>24</v>
      </c>
      <c r="C127" s="5" t="str">
        <f>"784720250608002904172704"</f>
        <v>784720250608002904172704</v>
      </c>
      <c r="D127" s="5" t="str">
        <f>"程琼花"</f>
        <v>程琼花</v>
      </c>
      <c r="E127" s="6"/>
    </row>
    <row r="128" ht="20.25" spans="1:5">
      <c r="A128" s="5">
        <v>126</v>
      </c>
      <c r="B128" s="5" t="s">
        <v>24</v>
      </c>
      <c r="C128" s="5" t="str">
        <f>"784720250605105431165962"</f>
        <v>784720250605105431165962</v>
      </c>
      <c r="D128" s="5" t="str">
        <f>"吉红曼"</f>
        <v>吉红曼</v>
      </c>
      <c r="E128" s="6"/>
    </row>
    <row r="129" ht="20.25" spans="1:5">
      <c r="A129" s="5">
        <v>127</v>
      </c>
      <c r="B129" s="5" t="s">
        <v>24</v>
      </c>
      <c r="C129" s="5" t="str">
        <f>"784720250608184136173631"</f>
        <v>784720250608184136173631</v>
      </c>
      <c r="D129" s="5" t="str">
        <f>"王文丽"</f>
        <v>王文丽</v>
      </c>
      <c r="E129" s="6"/>
    </row>
    <row r="130" ht="20.25" spans="1:5">
      <c r="A130" s="5">
        <v>128</v>
      </c>
      <c r="B130" s="5" t="s">
        <v>24</v>
      </c>
      <c r="C130" s="5" t="str">
        <f>"784720250608212250173834"</f>
        <v>784720250608212250173834</v>
      </c>
      <c r="D130" s="5" t="str">
        <f>"符定姣"</f>
        <v>符定姣</v>
      </c>
      <c r="E130" s="6"/>
    </row>
    <row r="131" ht="20.25" spans="1:5">
      <c r="A131" s="5">
        <v>129</v>
      </c>
      <c r="B131" s="5" t="s">
        <v>24</v>
      </c>
      <c r="C131" s="5" t="str">
        <f>"784720250605194453168025"</f>
        <v>784720250605194453168025</v>
      </c>
      <c r="D131" s="5" t="str">
        <f>"陈晓嫚"</f>
        <v>陈晓嫚</v>
      </c>
      <c r="E131" s="6"/>
    </row>
    <row r="132" ht="20.25" spans="1:5">
      <c r="A132" s="5">
        <v>130</v>
      </c>
      <c r="B132" s="5" t="s">
        <v>24</v>
      </c>
      <c r="C132" s="5" t="str">
        <f>"784720250608212550173840"</f>
        <v>784720250608212550173840</v>
      </c>
      <c r="D132" s="5" t="str">
        <f>"王永蓉"</f>
        <v>王永蓉</v>
      </c>
      <c r="E132" s="6"/>
    </row>
    <row r="133" ht="20.25" spans="1:5">
      <c r="A133" s="5">
        <v>131</v>
      </c>
      <c r="B133" s="5" t="s">
        <v>24</v>
      </c>
      <c r="C133" s="5" t="str">
        <f>"784720250605180322167757"</f>
        <v>784720250605180322167757</v>
      </c>
      <c r="D133" s="5" t="str">
        <f>"陈志娇"</f>
        <v>陈志娇</v>
      </c>
      <c r="E133" s="6"/>
    </row>
    <row r="134" ht="20.25" spans="1:5">
      <c r="A134" s="5">
        <v>132</v>
      </c>
      <c r="B134" s="5" t="s">
        <v>24</v>
      </c>
      <c r="C134" s="5" t="str">
        <f>"784720250606155444170450"</f>
        <v>784720250606155444170450</v>
      </c>
      <c r="D134" s="5" t="str">
        <f>"郑淑今"</f>
        <v>郑淑今</v>
      </c>
      <c r="E134" s="6"/>
    </row>
    <row r="135" ht="20.25" spans="1:5">
      <c r="A135" s="5">
        <v>133</v>
      </c>
      <c r="B135" s="5" t="s">
        <v>24</v>
      </c>
      <c r="C135" s="5" t="str">
        <f>"784720250604093438162132"</f>
        <v>784720250604093438162132</v>
      </c>
      <c r="D135" s="5" t="str">
        <f>"刘婷玉"</f>
        <v>刘婷玉</v>
      </c>
      <c r="E135" s="6"/>
    </row>
    <row r="136" ht="20.25" spans="1:5">
      <c r="A136" s="5">
        <v>134</v>
      </c>
      <c r="B136" s="5" t="s">
        <v>24</v>
      </c>
      <c r="C136" s="5" t="str">
        <f>"784720250606143817170252"</f>
        <v>784720250606143817170252</v>
      </c>
      <c r="D136" s="5" t="str">
        <f>"吴玉业"</f>
        <v>吴玉业</v>
      </c>
      <c r="E136" s="6"/>
    </row>
    <row r="137" ht="20.25" spans="1:5">
      <c r="A137" s="5">
        <v>135</v>
      </c>
      <c r="B137" s="5" t="s">
        <v>24</v>
      </c>
      <c r="C137" s="5" t="str">
        <f>"784720250609153936176010"</f>
        <v>784720250609153936176010</v>
      </c>
      <c r="D137" s="5" t="str">
        <f>"唐玉婷"</f>
        <v>唐玉婷</v>
      </c>
      <c r="E137" s="6"/>
    </row>
    <row r="138" ht="20.25" spans="1:5">
      <c r="A138" s="5">
        <v>136</v>
      </c>
      <c r="B138" s="5" t="s">
        <v>24</v>
      </c>
      <c r="C138" s="5" t="str">
        <f>"784720250609104543174928"</f>
        <v>784720250609104543174928</v>
      </c>
      <c r="D138" s="5" t="str">
        <f>"王玲"</f>
        <v>王玲</v>
      </c>
      <c r="E138" s="6"/>
    </row>
    <row r="139" ht="20.25" spans="1:5">
      <c r="A139" s="5">
        <v>137</v>
      </c>
      <c r="B139" s="5" t="s">
        <v>24</v>
      </c>
      <c r="C139" s="5" t="str">
        <f>"784720250609184605176722"</f>
        <v>784720250609184605176722</v>
      </c>
      <c r="D139" s="5" t="str">
        <f>"关犁园"</f>
        <v>关犁园</v>
      </c>
      <c r="E139" s="6"/>
    </row>
    <row r="140" ht="20.25" spans="1:5">
      <c r="A140" s="5">
        <v>138</v>
      </c>
      <c r="B140" s="5" t="s">
        <v>24</v>
      </c>
      <c r="C140" s="5" t="str">
        <f>"784720250609185333176740"</f>
        <v>784720250609185333176740</v>
      </c>
      <c r="D140" s="5" t="str">
        <f>"林姑"</f>
        <v>林姑</v>
      </c>
      <c r="E140" s="6"/>
    </row>
    <row r="141" ht="20.25" spans="1:5">
      <c r="A141" s="5">
        <v>139</v>
      </c>
      <c r="B141" s="5" t="s">
        <v>24</v>
      </c>
      <c r="C141" s="5" t="str">
        <f>"784720250607210424172430"</f>
        <v>784720250607210424172430</v>
      </c>
      <c r="D141" s="5" t="str">
        <f>"林壮翠"</f>
        <v>林壮翠</v>
      </c>
      <c r="E141" s="6"/>
    </row>
    <row r="142" ht="20.25" spans="1:5">
      <c r="A142" s="5">
        <v>140</v>
      </c>
      <c r="B142" s="5" t="s">
        <v>24</v>
      </c>
      <c r="C142" s="5" t="str">
        <f>"784720250608092808172836"</f>
        <v>784720250608092808172836</v>
      </c>
      <c r="D142" s="5" t="str">
        <f>"赵国翠"</f>
        <v>赵国翠</v>
      </c>
      <c r="E142" s="6"/>
    </row>
    <row r="143" ht="20.25" spans="1:5">
      <c r="A143" s="5">
        <v>141</v>
      </c>
      <c r="B143" s="5" t="s">
        <v>24</v>
      </c>
      <c r="C143" s="5" t="str">
        <f>"784720250609152219175938"</f>
        <v>784720250609152219175938</v>
      </c>
      <c r="D143" s="5" t="str">
        <f>"张浩然"</f>
        <v>张浩然</v>
      </c>
      <c r="E143" s="6"/>
    </row>
    <row r="144" ht="20.25" spans="1:5">
      <c r="A144" s="5">
        <v>142</v>
      </c>
      <c r="B144" s="5" t="s">
        <v>24</v>
      </c>
      <c r="C144" s="5" t="str">
        <f>"784720250610104416178375"</f>
        <v>784720250610104416178375</v>
      </c>
      <c r="D144" s="5" t="str">
        <f>"杜文瑞"</f>
        <v>杜文瑞</v>
      </c>
      <c r="E144" s="6"/>
    </row>
    <row r="145" ht="20.25" spans="1:5">
      <c r="A145" s="5">
        <v>143</v>
      </c>
      <c r="B145" s="5" t="s">
        <v>24</v>
      </c>
      <c r="C145" s="5" t="str">
        <f>"784720250610121746178723"</f>
        <v>784720250610121746178723</v>
      </c>
      <c r="D145" s="5" t="str">
        <f>"王开竹"</f>
        <v>王开竹</v>
      </c>
      <c r="E145" s="6"/>
    </row>
    <row r="146" ht="20.25" spans="1:5">
      <c r="A146" s="5">
        <v>144</v>
      </c>
      <c r="B146" s="5" t="s">
        <v>24</v>
      </c>
      <c r="C146" s="5" t="str">
        <f>"784720250610133553178954"</f>
        <v>784720250610133553178954</v>
      </c>
      <c r="D146" s="5" t="str">
        <f>"卓海珠"</f>
        <v>卓海珠</v>
      </c>
      <c r="E146" s="6"/>
    </row>
    <row r="147" ht="20.25" spans="1:5">
      <c r="A147" s="5">
        <v>145</v>
      </c>
      <c r="B147" s="5" t="s">
        <v>24</v>
      </c>
      <c r="C147" s="5" t="str">
        <f>"784720250605185127167897"</f>
        <v>784720250605185127167897</v>
      </c>
      <c r="D147" s="5" t="str">
        <f>"张晓颜"</f>
        <v>张晓颜</v>
      </c>
      <c r="E147" s="6"/>
    </row>
    <row r="148" ht="20.25" spans="1:5">
      <c r="A148" s="5">
        <v>146</v>
      </c>
      <c r="B148" s="5" t="s">
        <v>24</v>
      </c>
      <c r="C148" s="5" t="str">
        <f>"784720250610144248179114"</f>
        <v>784720250610144248179114</v>
      </c>
      <c r="D148" s="5" t="str">
        <f>"林海燕"</f>
        <v>林海燕</v>
      </c>
      <c r="E148" s="6"/>
    </row>
    <row r="149" ht="20.25" spans="1:5">
      <c r="A149" s="5">
        <v>147</v>
      </c>
      <c r="B149" s="5" t="s">
        <v>24</v>
      </c>
      <c r="C149" s="5" t="str">
        <f>"784720250610155310179381"</f>
        <v>784720250610155310179381</v>
      </c>
      <c r="D149" s="5" t="str">
        <f>"张婷婷"</f>
        <v>张婷婷</v>
      </c>
      <c r="E149" s="6"/>
    </row>
    <row r="150" ht="20.25" spans="1:5">
      <c r="A150" s="5">
        <v>148</v>
      </c>
      <c r="B150" s="5" t="s">
        <v>24</v>
      </c>
      <c r="C150" s="5" t="str">
        <f>"784720250606190521170876"</f>
        <v>784720250606190521170876</v>
      </c>
      <c r="D150" s="5" t="str">
        <f>"羊鸿玉"</f>
        <v>羊鸿玉</v>
      </c>
      <c r="E150" s="6"/>
    </row>
    <row r="151" ht="20.25" spans="1:5">
      <c r="A151" s="5">
        <v>149</v>
      </c>
      <c r="B151" s="5" t="s">
        <v>24</v>
      </c>
      <c r="C151" s="5" t="str">
        <f>"784720250610203352180204"</f>
        <v>784720250610203352180204</v>
      </c>
      <c r="D151" s="5" t="str">
        <f>"黄莹兰"</f>
        <v>黄莹兰</v>
      </c>
      <c r="E151" s="6"/>
    </row>
    <row r="152" ht="20.25" spans="1:5">
      <c r="A152" s="5">
        <v>150</v>
      </c>
      <c r="B152" s="5" t="s">
        <v>24</v>
      </c>
      <c r="C152" s="5" t="str">
        <f>"784720250605124123166523"</f>
        <v>784720250605124123166523</v>
      </c>
      <c r="D152" s="5" t="str">
        <f>"董美姑"</f>
        <v>董美姑</v>
      </c>
      <c r="E152" s="6"/>
    </row>
    <row r="153" ht="20.25" spans="1:5">
      <c r="A153" s="5">
        <v>151</v>
      </c>
      <c r="B153" s="5" t="s">
        <v>24</v>
      </c>
      <c r="C153" s="5" t="str">
        <f>"784720250610155236179378"</f>
        <v>784720250610155236179378</v>
      </c>
      <c r="D153" s="5" t="str">
        <f>"刘静男"</f>
        <v>刘静男</v>
      </c>
      <c r="E153" s="6"/>
    </row>
    <row r="154" ht="20.25" spans="1:5">
      <c r="A154" s="5">
        <v>152</v>
      </c>
      <c r="B154" s="5" t="s">
        <v>24</v>
      </c>
      <c r="C154" s="5" t="str">
        <f>"784720250611113937181514"</f>
        <v>784720250611113937181514</v>
      </c>
      <c r="D154" s="5" t="str">
        <f>"王杏兰"</f>
        <v>王杏兰</v>
      </c>
      <c r="E154" s="6"/>
    </row>
    <row r="155" ht="20.25" spans="1:5">
      <c r="A155" s="5">
        <v>153</v>
      </c>
      <c r="B155" s="5" t="s">
        <v>24</v>
      </c>
      <c r="C155" s="5" t="str">
        <f>"784720250611102238181259"</f>
        <v>784720250611102238181259</v>
      </c>
      <c r="D155" s="5" t="str">
        <f>"符丽珍"</f>
        <v>符丽珍</v>
      </c>
      <c r="E155" s="6"/>
    </row>
    <row r="156" ht="20.25" spans="1:5">
      <c r="A156" s="5">
        <v>154</v>
      </c>
      <c r="B156" s="5" t="s">
        <v>24</v>
      </c>
      <c r="C156" s="5" t="str">
        <f>"784720250611103218181287"</f>
        <v>784720250611103218181287</v>
      </c>
      <c r="D156" s="5" t="str">
        <f>"符燕雪"</f>
        <v>符燕雪</v>
      </c>
      <c r="E156" s="6"/>
    </row>
    <row r="157" ht="20.25" spans="1:5">
      <c r="A157" s="5">
        <v>155</v>
      </c>
      <c r="B157" s="5" t="s">
        <v>24</v>
      </c>
      <c r="C157" s="5" t="str">
        <f>"784720250611130204181708"</f>
        <v>784720250611130204181708</v>
      </c>
      <c r="D157" s="5" t="str">
        <f>"李秋英"</f>
        <v>李秋英</v>
      </c>
      <c r="E157" s="6"/>
    </row>
    <row r="158" ht="20.25" spans="1:5">
      <c r="A158" s="5">
        <v>156</v>
      </c>
      <c r="B158" s="5" t="s">
        <v>24</v>
      </c>
      <c r="C158" s="5" t="str">
        <f>"784720250611131612181740"</f>
        <v>784720250611131612181740</v>
      </c>
      <c r="D158" s="5" t="str">
        <f>"李宽女"</f>
        <v>李宽女</v>
      </c>
      <c r="E158" s="6"/>
    </row>
    <row r="159" ht="20.25" spans="1:5">
      <c r="A159" s="5">
        <v>157</v>
      </c>
      <c r="B159" s="5" t="s">
        <v>24</v>
      </c>
      <c r="C159" s="5" t="str">
        <f>"784720250611170153182304"</f>
        <v>784720250611170153182304</v>
      </c>
      <c r="D159" s="5" t="str">
        <f>"李叶统"</f>
        <v>李叶统</v>
      </c>
      <c r="E159" s="6"/>
    </row>
    <row r="160" ht="20.25" spans="1:5">
      <c r="A160" s="5">
        <v>158</v>
      </c>
      <c r="B160" s="5" t="s">
        <v>24</v>
      </c>
      <c r="C160" s="5" t="str">
        <f>"784720250611175425182447"</f>
        <v>784720250611175425182447</v>
      </c>
      <c r="D160" s="5" t="str">
        <f>"陈金黛"</f>
        <v>陈金黛</v>
      </c>
      <c r="E160" s="6"/>
    </row>
    <row r="161" ht="20.25" spans="1:5">
      <c r="A161" s="5">
        <v>159</v>
      </c>
      <c r="B161" s="5" t="s">
        <v>24</v>
      </c>
      <c r="C161" s="5" t="str">
        <f>"784720250611175220182439"</f>
        <v>784720250611175220182439</v>
      </c>
      <c r="D161" s="5" t="str">
        <f>"王秋霞"</f>
        <v>王秋霞</v>
      </c>
      <c r="E161" s="6"/>
    </row>
    <row r="162" ht="20.25" spans="1:5">
      <c r="A162" s="5">
        <v>160</v>
      </c>
      <c r="B162" s="5" t="s">
        <v>24</v>
      </c>
      <c r="C162" s="5" t="str">
        <f>"784720250610194626180095"</f>
        <v>784720250610194626180095</v>
      </c>
      <c r="D162" s="5" t="str">
        <f>"石春丽"</f>
        <v>石春丽</v>
      </c>
      <c r="E162" s="6"/>
    </row>
    <row r="163" ht="20.25" spans="1:5">
      <c r="A163" s="5">
        <v>161</v>
      </c>
      <c r="B163" s="5" t="s">
        <v>24</v>
      </c>
      <c r="C163" s="5" t="str">
        <f>"784720250606071317169011"</f>
        <v>784720250606071317169011</v>
      </c>
      <c r="D163" s="5" t="str">
        <f>"薛造训"</f>
        <v>薛造训</v>
      </c>
      <c r="E163" s="6"/>
    </row>
    <row r="164" ht="20.25" spans="1:5">
      <c r="A164" s="5">
        <v>162</v>
      </c>
      <c r="B164" s="5" t="s">
        <v>24</v>
      </c>
      <c r="C164" s="5" t="str">
        <f>"784720250610235649180764"</f>
        <v>784720250610235649180764</v>
      </c>
      <c r="D164" s="5" t="str">
        <f>"杨宝儿"</f>
        <v>杨宝儿</v>
      </c>
      <c r="E164" s="6"/>
    </row>
    <row r="165" ht="20.25" spans="1:5">
      <c r="A165" s="5">
        <v>163</v>
      </c>
      <c r="B165" s="5" t="s">
        <v>24</v>
      </c>
      <c r="C165" s="5" t="str">
        <f>"784720250612090426183487"</f>
        <v>784720250612090426183487</v>
      </c>
      <c r="D165" s="5" t="str">
        <f>"林少玲"</f>
        <v>林少玲</v>
      </c>
      <c r="E165" s="6"/>
    </row>
    <row r="166" ht="20.25" spans="1:5">
      <c r="A166" s="5">
        <v>164</v>
      </c>
      <c r="B166" s="5" t="s">
        <v>24</v>
      </c>
      <c r="C166" s="5" t="str">
        <f>"784720250609121641175359"</f>
        <v>784720250609121641175359</v>
      </c>
      <c r="D166" s="5" t="str">
        <f>"高新姐"</f>
        <v>高新姐</v>
      </c>
      <c r="E166" s="6"/>
    </row>
    <row r="167" ht="20.25" spans="1:5">
      <c r="A167" s="5">
        <v>165</v>
      </c>
      <c r="B167" s="5" t="s">
        <v>24</v>
      </c>
      <c r="C167" s="5" t="str">
        <f>"784720250612095952183611"</f>
        <v>784720250612095952183611</v>
      </c>
      <c r="D167" s="5" t="str">
        <f>"王丹"</f>
        <v>王丹</v>
      </c>
      <c r="E167" s="6"/>
    </row>
    <row r="168" ht="20.25" spans="1:5">
      <c r="A168" s="5">
        <v>166</v>
      </c>
      <c r="B168" s="5" t="s">
        <v>24</v>
      </c>
      <c r="C168" s="5" t="str">
        <f>"784720250612102431183666"</f>
        <v>784720250612102431183666</v>
      </c>
      <c r="D168" s="5" t="str">
        <f>"符照强"</f>
        <v>符照强</v>
      </c>
      <c r="E168" s="6"/>
    </row>
  </sheetData>
  <sheetProtection selectLockedCells="1" selectUnlockedCells="1"/>
  <mergeCells count="1">
    <mergeCell ref="A1:E1"/>
  </mergeCells>
  <printOptions horizontalCentered="1"/>
  <pageMargins left="0.078740157480315" right="0.078740157480315" top="0.393700787401575" bottom="0.31496062992126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-Zhu</cp:lastModifiedBy>
  <dcterms:created xsi:type="dcterms:W3CDTF">2015-06-05T18:19:00Z</dcterms:created>
  <dcterms:modified xsi:type="dcterms:W3CDTF">2025-06-25T03:30:28Z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0094EA0EC4694F67999D65B80819AF87_13</vt:lpwstr>
  </property>
  <property fmtid="{D5CDD505-2E9C-101B-9397-08002B2CF9AE}" pid="3" name="KSOProductBuildVer">
    <vt:lpwstr>2052-12.1.0.21541</vt:lpwstr>
  </property>
</Properties>
</file>