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排名" sheetId="7" r:id="rId6"/>
  </sheets>
  <definedNames>
    <definedName name="_xlnm._FilterDatabase" localSheetId="1" hidden="1">'02'!$A$2:$G$2</definedName>
    <definedName name="_xlnm._FilterDatabase" localSheetId="3" hidden="1">'04'!$A$2:$G$2</definedName>
    <definedName name="_xlnm._FilterDatabase" localSheetId="4" hidden="1">'05'!$A$2:$G$2</definedName>
    <definedName name="_xlnm._FilterDatabase" localSheetId="5" hidden="1">排名!$A$2:$G$12</definedName>
    <definedName name="_xlnm.Print_Titles" localSheetId="5">排名!$1:$2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<sst xmlns="http://schemas.openxmlformats.org/spreadsheetml/2006/main" count="306" uniqueCount="148">
  <si>
    <t>白沙黎族自治县医疗集团2025年考核招聘卫生专业技术人才
面试成绩汇总表
第01考场</t>
  </si>
  <si>
    <t>序号</t>
  </si>
  <si>
    <t>报考岗位</t>
  </si>
  <si>
    <t>身份证号</t>
  </si>
  <si>
    <t>姓名</t>
  </si>
  <si>
    <t>抽签号</t>
  </si>
  <si>
    <t>面试成绩</t>
  </si>
  <si>
    <t>备注</t>
  </si>
  <si>
    <t>0108-护士</t>
  </si>
  <si>
    <t>460003199607182660</t>
  </si>
  <si>
    <t>李建丽</t>
  </si>
  <si>
    <t>04</t>
  </si>
  <si>
    <t>46002819980123322X</t>
  </si>
  <si>
    <t>邓金玲</t>
  </si>
  <si>
    <t>05</t>
  </si>
  <si>
    <t>460030199810142428</t>
  </si>
  <si>
    <t>曾春妍</t>
  </si>
  <si>
    <t>03</t>
  </si>
  <si>
    <t>460030199509273322</t>
  </si>
  <si>
    <t>黄海霞</t>
  </si>
  <si>
    <t>01</t>
  </si>
  <si>
    <t>460025200008193927</t>
  </si>
  <si>
    <t>郑文婕</t>
  </si>
  <si>
    <t>06</t>
  </si>
  <si>
    <t>460003200010024622</t>
  </si>
  <si>
    <t>郑永燕</t>
  </si>
  <si>
    <t>02</t>
  </si>
  <si>
    <t>白沙黎族自治县医疗集团2025年考核招聘卫生专业技术人才
面试成绩汇总表
第02考场</t>
  </si>
  <si>
    <t>0101-临床医师</t>
  </si>
  <si>
    <t>460030199304283316</t>
  </si>
  <si>
    <t>符光辉</t>
  </si>
  <si>
    <t>46000319920518441X</t>
  </si>
  <si>
    <t>黎启东</t>
  </si>
  <si>
    <t>220303197906303023</t>
  </si>
  <si>
    <t>郑爽</t>
  </si>
  <si>
    <t>20</t>
  </si>
  <si>
    <t>460003199608166611</t>
  </si>
  <si>
    <t>羊忠泽</t>
  </si>
  <si>
    <t>09</t>
  </si>
  <si>
    <t>460030200009290623</t>
  </si>
  <si>
    <t>符宇微</t>
  </si>
  <si>
    <t>19</t>
  </si>
  <si>
    <t>469025199505094519</t>
  </si>
  <si>
    <t>黄汉城</t>
  </si>
  <si>
    <t>469003199508087041</t>
  </si>
  <si>
    <t>王巽娇</t>
  </si>
  <si>
    <t>10</t>
  </si>
  <si>
    <t>460003199702012862</t>
  </si>
  <si>
    <t>黎金带</t>
  </si>
  <si>
    <t>320721197907100015</t>
  </si>
  <si>
    <t>李至书</t>
  </si>
  <si>
    <t>18</t>
  </si>
  <si>
    <t>46000319980604771X</t>
  </si>
  <si>
    <t>孙铭鸿</t>
  </si>
  <si>
    <t>11</t>
  </si>
  <si>
    <t>46000319951105324X</t>
  </si>
  <si>
    <t>李美娟</t>
  </si>
  <si>
    <t>07</t>
  </si>
  <si>
    <t>460003199003096788</t>
  </si>
  <si>
    <t>符赞花</t>
  </si>
  <si>
    <t>17</t>
  </si>
  <si>
    <t>460003199508175617</t>
  </si>
  <si>
    <t>符循优</t>
  </si>
  <si>
    <t>缺考</t>
  </si>
  <si>
    <t>460003200107242634</t>
  </si>
  <si>
    <t>陈彪</t>
  </si>
  <si>
    <t>08</t>
  </si>
  <si>
    <t>460030199407303316</t>
  </si>
  <si>
    <t>谭建该</t>
  </si>
  <si>
    <t>13</t>
  </si>
  <si>
    <t>460003199005011223</t>
  </si>
  <si>
    <t>王丽瑶</t>
  </si>
  <si>
    <t>14</t>
  </si>
  <si>
    <t>46003019950619061X</t>
  </si>
  <si>
    <t>王思龙</t>
  </si>
  <si>
    <t>460003200011132844</t>
  </si>
  <si>
    <t>李欣欢</t>
  </si>
  <si>
    <t>0103-主治医师</t>
  </si>
  <si>
    <t>460003198602270640</t>
  </si>
  <si>
    <t>兰宇</t>
  </si>
  <si>
    <t>15</t>
  </si>
  <si>
    <t>460030198912253319</t>
  </si>
  <si>
    <t>林明</t>
  </si>
  <si>
    <t>12</t>
  </si>
  <si>
    <t>白沙黎族自治县医疗集团2025年考核招聘卫生专业技术人才
面试成绩汇总表
第03考场</t>
  </si>
  <si>
    <t>0102-中医师</t>
  </si>
  <si>
    <t>460003199408153218</t>
  </si>
  <si>
    <t>460003199808242826</t>
  </si>
  <si>
    <t>460034199003041546</t>
  </si>
  <si>
    <t>460030199712260025</t>
  </si>
  <si>
    <t>460030199212033328</t>
  </si>
  <si>
    <t>460030199509100026</t>
  </si>
  <si>
    <t>460031199609171215</t>
  </si>
  <si>
    <t>46000319970308282X</t>
  </si>
  <si>
    <t>白沙黎族自治县医疗集团2025年考核招聘卫生专业技术人才
面试成绩汇总表
第04考场</t>
  </si>
  <si>
    <t>0105-超声科医师</t>
  </si>
  <si>
    <t>46000319990925341X</t>
  </si>
  <si>
    <t>46003019940430724X</t>
  </si>
  <si>
    <t>469003199903046127</t>
  </si>
  <si>
    <t>460003199712063313</t>
  </si>
  <si>
    <t>46000320000410022X</t>
  </si>
  <si>
    <t>460031200108143625</t>
  </si>
  <si>
    <t>0106-医学影像技师</t>
  </si>
  <si>
    <t>469025200002113322</t>
  </si>
  <si>
    <t>460033199802283238</t>
  </si>
  <si>
    <t>445222200110303603</t>
  </si>
  <si>
    <t>469003199911132412</t>
  </si>
  <si>
    <t>460031199608155213</t>
  </si>
  <si>
    <t>460030199807281822</t>
  </si>
  <si>
    <t>460031200001065217</t>
  </si>
  <si>
    <t>460003200210051422</t>
  </si>
  <si>
    <t>白沙黎族自治县医疗集团2025年考核招聘卫生专业技术人才
面试成绩汇总表
第05考场</t>
  </si>
  <si>
    <t>0107-药剂师</t>
  </si>
  <si>
    <t>460003199301082616</t>
  </si>
  <si>
    <t>460031199906195627</t>
  </si>
  <si>
    <t>431281199510021428</t>
  </si>
  <si>
    <t>460003199307045410</t>
  </si>
  <si>
    <t>142226199201127912</t>
  </si>
  <si>
    <t>460003198311084223</t>
  </si>
  <si>
    <t>460030198909270011</t>
  </si>
  <si>
    <t>460003199311042423</t>
  </si>
  <si>
    <t>21</t>
  </si>
  <si>
    <t>460026200106223620</t>
  </si>
  <si>
    <t>460006199510100621</t>
  </si>
  <si>
    <t>460030198404071228</t>
  </si>
  <si>
    <t>469026199902094025</t>
  </si>
  <si>
    <t>469003199510202424</t>
  </si>
  <si>
    <t>460035198907101320</t>
  </si>
  <si>
    <t>460030199709123345</t>
  </si>
  <si>
    <t>16</t>
  </si>
  <si>
    <t>46003019960113152X</t>
  </si>
  <si>
    <t>460107200310043420</t>
  </si>
  <si>
    <t>460003199407062445</t>
  </si>
  <si>
    <t>469003199508222741</t>
  </si>
  <si>
    <t>469003199502155621</t>
  </si>
  <si>
    <t>460003199809245420</t>
  </si>
  <si>
    <t>白黎族自治县医疗集团2025年考核招聘卫生专业技术人才入围体检
人员名单</t>
  </si>
  <si>
    <t>排名</t>
  </si>
  <si>
    <t>460025********3927</t>
  </si>
  <si>
    <t>460030********3322</t>
  </si>
  <si>
    <t>460003********2862</t>
  </si>
  <si>
    <t>220303********3023</t>
  </si>
  <si>
    <t>460003********0640</t>
  </si>
  <si>
    <t>460003********2826</t>
  </si>
  <si>
    <t>460030********724X</t>
  </si>
  <si>
    <t>460003********022X</t>
  </si>
  <si>
    <t>460003********1422</t>
  </si>
  <si>
    <t>469003********5621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</si>
</sst>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13" sqref="D13"/>
    </sheetView>
  </sheetViews>
  <sheetFormatPr defaultColWidth="13.25" defaultRowHeight="31.5" customHeight="1" outlineLevelRow="7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1.25" style="17" customWidth="1"/>
    <col min="6" max="6" width="13.25" style="3" customWidth="1"/>
    <col min="7" max="7" width="10.625" style="2" customWidth="1"/>
    <col min="8" max="16382" width="13.25" style="2" customWidth="1"/>
    <col min="16383" max="16384" width="13.25" style="2"/>
  </cols>
  <sheetData>
    <row r="1" ht="70" customHeight="1" spans="1:7">
      <c r="A1" s="5" t="s">
        <v>0</v>
      </c>
      <c r="B1" s="6"/>
      <c r="C1" s="6"/>
      <c r="D1" s="6"/>
      <c r="E1" s="18"/>
      <c r="F1" s="7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0" t="s">
        <v>6</v>
      </c>
      <c r="G2" s="9" t="s">
        <v>7</v>
      </c>
    </row>
    <row r="3" customHeight="1" spans="1:7">
      <c r="A3" s="12">
        <v>1</v>
      </c>
      <c r="B3" s="13" t="s">
        <v>8</v>
      </c>
      <c r="C3" s="24" t="s">
        <v>9</v>
      </c>
      <c r="D3" s="13" t="s">
        <v>10</v>
      </c>
      <c r="E3" s="20" t="s">
        <v>11</v>
      </c>
      <c r="F3" s="15">
        <v>62.67</v>
      </c>
      <c r="G3" s="12"/>
    </row>
    <row r="4" customHeight="1" spans="1:7">
      <c r="A4" s="12">
        <v>2</v>
      </c>
      <c r="B4" s="13" t="s">
        <v>8</v>
      </c>
      <c r="C4" s="14" t="s">
        <v>12</v>
      </c>
      <c r="D4" s="13" t="s">
        <v>13</v>
      </c>
      <c r="E4" s="20" t="s">
        <v>14</v>
      </c>
      <c r="F4" s="15">
        <v>65</v>
      </c>
      <c r="G4" s="12"/>
    </row>
    <row r="5" customHeight="1" spans="1:7">
      <c r="A5" s="12">
        <v>3</v>
      </c>
      <c r="B5" s="13" t="s">
        <v>8</v>
      </c>
      <c r="C5" s="14" t="s">
        <v>15</v>
      </c>
      <c r="D5" s="13" t="s">
        <v>16</v>
      </c>
      <c r="E5" s="20" t="s">
        <v>17</v>
      </c>
      <c r="F5" s="15">
        <v>67.17</v>
      </c>
      <c r="G5" s="12"/>
    </row>
    <row r="6" customHeight="1" spans="1:7">
      <c r="A6" s="12">
        <v>4</v>
      </c>
      <c r="B6" s="13" t="s">
        <v>8</v>
      </c>
      <c r="C6" s="14" t="s">
        <v>18</v>
      </c>
      <c r="D6" s="13" t="s">
        <v>19</v>
      </c>
      <c r="E6" s="20" t="s">
        <v>20</v>
      </c>
      <c r="F6" s="15">
        <v>75.33</v>
      </c>
      <c r="G6" s="12"/>
    </row>
    <row r="7" customHeight="1" spans="1:7">
      <c r="A7" s="12">
        <v>5</v>
      </c>
      <c r="B7" s="13" t="s">
        <v>8</v>
      </c>
      <c r="C7" s="14" t="s">
        <v>21</v>
      </c>
      <c r="D7" s="13" t="s">
        <v>22</v>
      </c>
      <c r="E7" s="20" t="s">
        <v>23</v>
      </c>
      <c r="F7" s="15">
        <v>76</v>
      </c>
      <c r="G7" s="12"/>
    </row>
    <row r="8" customHeight="1" spans="1:7">
      <c r="A8" s="12">
        <v>6</v>
      </c>
      <c r="B8" s="13" t="s">
        <v>8</v>
      </c>
      <c r="C8" s="14" t="s">
        <v>24</v>
      </c>
      <c r="D8" s="13" t="s">
        <v>25</v>
      </c>
      <c r="E8" s="20" t="s">
        <v>26</v>
      </c>
      <c r="F8" s="15">
        <v>60.17</v>
      </c>
      <c r="G8" s="12"/>
    </row>
  </sheetData>
  <sheetProtection algorithmName="SHA-512" hashValue="TnvSqIQD0890u7DDmFt0mQGVea8Sc7RJ4v2aCJxoJDAABXh+YbYSwh/sXzD4bVr8KnNxt1xnDf4cxN2Yl490zA==" saltValue="0GV3tlmHaikOgqvA5/hOlA==" spinCount="100000" sheet="1" objects="1"/>
  <mergeCells count="1">
    <mergeCell ref="A1:G1"/>
  </mergeCells>
  <conditionalFormatting sqref="C3">
    <cfRule type="duplicateValues" dxfId="0" priority="6"/>
  </conditionalFormatting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2" workbookViewId="0">
      <selection activeCell="B18" sqref="B18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1.25" style="17" customWidth="1"/>
    <col min="6" max="6" width="13.25" style="3" customWidth="1"/>
    <col min="7" max="7" width="10.625" style="2" customWidth="1"/>
    <col min="8" max="16380" width="13.25" style="2" customWidth="1"/>
    <col min="16381" max="16384" width="13.25" style="2"/>
  </cols>
  <sheetData>
    <row r="1" ht="70" customHeight="1" spans="1:7">
      <c r="A1" s="5" t="s">
        <v>27</v>
      </c>
      <c r="B1" s="6"/>
      <c r="C1" s="6"/>
      <c r="D1" s="6"/>
      <c r="E1" s="18"/>
      <c r="F1" s="7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0" t="s">
        <v>6</v>
      </c>
      <c r="G2" s="9" t="s">
        <v>7</v>
      </c>
    </row>
    <row r="3" customHeight="1" spans="1:7">
      <c r="A3" s="12">
        <v>1</v>
      </c>
      <c r="B3" s="13" t="s">
        <v>28</v>
      </c>
      <c r="C3" s="14" t="s">
        <v>29</v>
      </c>
      <c r="D3" s="13" t="s">
        <v>30</v>
      </c>
      <c r="E3" s="20" t="s">
        <v>11</v>
      </c>
      <c r="F3" s="15">
        <v>56</v>
      </c>
      <c r="G3" s="12"/>
    </row>
    <row r="4" customHeight="1" spans="1:7">
      <c r="A4" s="12">
        <v>2</v>
      </c>
      <c r="B4" s="13" t="s">
        <v>28</v>
      </c>
      <c r="C4" s="14" t="s">
        <v>31</v>
      </c>
      <c r="D4" s="13" t="s">
        <v>32</v>
      </c>
      <c r="E4" s="20" t="s">
        <v>26</v>
      </c>
      <c r="F4" s="15">
        <v>64.17</v>
      </c>
      <c r="G4" s="12"/>
    </row>
    <row r="5" customHeight="1" spans="1:7">
      <c r="A5" s="12">
        <v>3</v>
      </c>
      <c r="B5" s="13" t="s">
        <v>28</v>
      </c>
      <c r="C5" s="14" t="s">
        <v>33</v>
      </c>
      <c r="D5" s="13" t="s">
        <v>34</v>
      </c>
      <c r="E5" s="20" t="s">
        <v>35</v>
      </c>
      <c r="F5" s="15">
        <v>71.5</v>
      </c>
      <c r="G5" s="12"/>
    </row>
    <row r="6" customHeight="1" spans="1:7">
      <c r="A6" s="12">
        <v>4</v>
      </c>
      <c r="B6" s="13" t="s">
        <v>28</v>
      </c>
      <c r="C6" s="14" t="s">
        <v>36</v>
      </c>
      <c r="D6" s="13" t="s">
        <v>37</v>
      </c>
      <c r="E6" s="20" t="s">
        <v>38</v>
      </c>
      <c r="F6" s="15">
        <v>66.67</v>
      </c>
      <c r="G6" s="12"/>
    </row>
    <row r="7" customHeight="1" spans="1:7">
      <c r="A7" s="12">
        <v>5</v>
      </c>
      <c r="B7" s="13" t="s">
        <v>28</v>
      </c>
      <c r="C7" s="14" t="s">
        <v>39</v>
      </c>
      <c r="D7" s="13" t="s">
        <v>40</v>
      </c>
      <c r="E7" s="20" t="s">
        <v>41</v>
      </c>
      <c r="F7" s="15">
        <v>48.17</v>
      </c>
      <c r="G7" s="12"/>
    </row>
    <row r="8" customHeight="1" spans="1:7">
      <c r="A8" s="12">
        <v>6</v>
      </c>
      <c r="B8" s="13" t="s">
        <v>28</v>
      </c>
      <c r="C8" s="14" t="s">
        <v>42</v>
      </c>
      <c r="D8" s="13" t="s">
        <v>43</v>
      </c>
      <c r="E8" s="20" t="s">
        <v>17</v>
      </c>
      <c r="F8" s="15">
        <v>69.17</v>
      </c>
      <c r="G8" s="12"/>
    </row>
    <row r="9" customHeight="1" spans="1:7">
      <c r="A9" s="12">
        <v>7</v>
      </c>
      <c r="B9" s="13" t="s">
        <v>28</v>
      </c>
      <c r="C9" s="14" t="s">
        <v>44</v>
      </c>
      <c r="D9" s="13" t="s">
        <v>45</v>
      </c>
      <c r="E9" s="20" t="s">
        <v>46</v>
      </c>
      <c r="F9" s="15">
        <v>63.5</v>
      </c>
      <c r="G9" s="12"/>
    </row>
    <row r="10" customHeight="1" spans="1:7">
      <c r="A10" s="12">
        <v>8</v>
      </c>
      <c r="B10" s="13" t="s">
        <v>28</v>
      </c>
      <c r="C10" s="14" t="s">
        <v>47</v>
      </c>
      <c r="D10" s="13" t="s">
        <v>48</v>
      </c>
      <c r="E10" s="20" t="s">
        <v>20</v>
      </c>
      <c r="F10" s="15">
        <v>75</v>
      </c>
      <c r="G10" s="12"/>
    </row>
    <row r="11" customHeight="1" spans="1:7">
      <c r="A11" s="12">
        <v>9</v>
      </c>
      <c r="B11" s="13" t="s">
        <v>28</v>
      </c>
      <c r="C11" s="14" t="s">
        <v>49</v>
      </c>
      <c r="D11" s="13" t="s">
        <v>50</v>
      </c>
      <c r="E11" s="20" t="s">
        <v>51</v>
      </c>
      <c r="F11" s="15">
        <v>67.33</v>
      </c>
      <c r="G11" s="12"/>
    </row>
    <row r="12" customHeight="1" spans="1:7">
      <c r="A12" s="12">
        <v>10</v>
      </c>
      <c r="B12" s="13" t="s">
        <v>28</v>
      </c>
      <c r="C12" s="14" t="s">
        <v>52</v>
      </c>
      <c r="D12" s="13" t="s">
        <v>53</v>
      </c>
      <c r="E12" s="20" t="s">
        <v>54</v>
      </c>
      <c r="F12" s="15">
        <v>67.5</v>
      </c>
      <c r="G12" s="12"/>
    </row>
    <row r="13" customHeight="1" spans="1:7">
      <c r="A13" s="12">
        <v>11</v>
      </c>
      <c r="B13" s="13" t="s">
        <v>28</v>
      </c>
      <c r="C13" s="14" t="s">
        <v>55</v>
      </c>
      <c r="D13" s="13" t="s">
        <v>56</v>
      </c>
      <c r="E13" s="20" t="s">
        <v>57</v>
      </c>
      <c r="F13" s="15">
        <v>66.33</v>
      </c>
      <c r="G13" s="12"/>
    </row>
    <row r="14" customHeight="1" spans="1:7">
      <c r="A14" s="12">
        <v>12</v>
      </c>
      <c r="B14" s="13" t="s">
        <v>28</v>
      </c>
      <c r="C14" s="14" t="s">
        <v>58</v>
      </c>
      <c r="D14" s="13" t="s">
        <v>59</v>
      </c>
      <c r="E14" s="20" t="s">
        <v>60</v>
      </c>
      <c r="F14" s="15">
        <v>54.67</v>
      </c>
      <c r="G14" s="12"/>
    </row>
    <row r="15" customHeight="1" spans="1:7">
      <c r="A15" s="12">
        <v>13</v>
      </c>
      <c r="B15" s="13" t="s">
        <v>28</v>
      </c>
      <c r="C15" s="14" t="s">
        <v>61</v>
      </c>
      <c r="D15" s="13" t="s">
        <v>62</v>
      </c>
      <c r="E15" s="20"/>
      <c r="F15" s="15"/>
      <c r="G15" s="12" t="s">
        <v>63</v>
      </c>
    </row>
    <row r="16" customHeight="1" spans="1:7">
      <c r="A16" s="12">
        <v>14</v>
      </c>
      <c r="B16" s="13" t="s">
        <v>28</v>
      </c>
      <c r="C16" s="14" t="s">
        <v>64</v>
      </c>
      <c r="D16" s="13" t="s">
        <v>65</v>
      </c>
      <c r="E16" s="20" t="s">
        <v>66</v>
      </c>
      <c r="F16" s="15">
        <v>71.33</v>
      </c>
      <c r="G16" s="12"/>
    </row>
    <row r="17" customHeight="1" spans="1:7">
      <c r="A17" s="12">
        <v>15</v>
      </c>
      <c r="B17" s="13" t="s">
        <v>28</v>
      </c>
      <c r="C17" s="14" t="s">
        <v>67</v>
      </c>
      <c r="D17" s="13" t="s">
        <v>68</v>
      </c>
      <c r="E17" s="20" t="s">
        <v>69</v>
      </c>
      <c r="F17" s="15">
        <v>53.17</v>
      </c>
      <c r="G17" s="12"/>
    </row>
    <row r="18" customHeight="1" spans="1:7">
      <c r="A18" s="12">
        <v>16</v>
      </c>
      <c r="B18" s="13" t="s">
        <v>28</v>
      </c>
      <c r="C18" s="14" t="s">
        <v>70</v>
      </c>
      <c r="D18" s="13" t="s">
        <v>71</v>
      </c>
      <c r="E18" s="20" t="s">
        <v>72</v>
      </c>
      <c r="F18" s="15">
        <v>57.83</v>
      </c>
      <c r="G18" s="12"/>
    </row>
    <row r="19" customHeight="1" spans="1:7">
      <c r="A19" s="12">
        <v>17</v>
      </c>
      <c r="B19" s="13" t="s">
        <v>28</v>
      </c>
      <c r="C19" s="14" t="s">
        <v>73</v>
      </c>
      <c r="D19" s="13" t="s">
        <v>74</v>
      </c>
      <c r="E19" s="20"/>
      <c r="F19" s="15"/>
      <c r="G19" s="12" t="s">
        <v>63</v>
      </c>
    </row>
    <row r="20" customHeight="1" spans="1:7">
      <c r="A20" s="12">
        <v>18</v>
      </c>
      <c r="B20" s="13" t="s">
        <v>28</v>
      </c>
      <c r="C20" s="14" t="s">
        <v>75</v>
      </c>
      <c r="D20" s="13" t="s">
        <v>76</v>
      </c>
      <c r="E20" s="20" t="s">
        <v>23</v>
      </c>
      <c r="F20" s="15">
        <v>70.83</v>
      </c>
      <c r="G20" s="12"/>
    </row>
    <row r="21" customHeight="1" spans="1:7">
      <c r="A21" s="12">
        <v>19</v>
      </c>
      <c r="B21" s="13" t="s">
        <v>77</v>
      </c>
      <c r="C21" s="14" t="s">
        <v>78</v>
      </c>
      <c r="D21" s="13" t="s">
        <v>79</v>
      </c>
      <c r="E21" s="20" t="s">
        <v>80</v>
      </c>
      <c r="F21" s="15">
        <v>75.83</v>
      </c>
      <c r="G21" s="12"/>
    </row>
    <row r="22" customHeight="1" spans="1:7">
      <c r="A22" s="12">
        <v>20</v>
      </c>
      <c r="B22" s="13" t="s">
        <v>77</v>
      </c>
      <c r="C22" s="14" t="s">
        <v>81</v>
      </c>
      <c r="D22" s="13" t="s">
        <v>82</v>
      </c>
      <c r="E22" s="20" t="s">
        <v>83</v>
      </c>
      <c r="F22" s="15">
        <v>68.33</v>
      </c>
      <c r="G22" s="12"/>
    </row>
  </sheetData>
  <sheetProtection algorithmName="SHA-512" hashValue="VFYvH/MLTcc0Aq5av2Vkr6UrAQWzbMS8m96gdpqfvlpI0Adl6rtdBBPvKX+XhO8sGr3+UYccje0rCdtswSurWg==" saltValue="yk3y6sorYcX4rQUn4rShWw==" spinCount="100000" sheet="1" objects="1"/>
  <mergeCells count="1">
    <mergeCell ref="A1:G1"/>
  </mergeCells>
  <conditionalFormatting sqref="C3">
    <cfRule type="duplicateValues" dxfId="0" priority="12"/>
  </conditionalFormatting>
  <conditionalFormatting sqref="C4">
    <cfRule type="duplicateValues" dxfId="0" priority="11"/>
  </conditionalFormatting>
  <conditionalFormatting sqref="C5">
    <cfRule type="duplicateValues" dxfId="0" priority="10"/>
  </conditionalFormatting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:C17 C18 C19 C20 C21:C22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6" sqref="B6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1.25" style="17" customWidth="1"/>
    <col min="6" max="6" width="13.25" style="3" customWidth="1"/>
    <col min="7" max="7" width="10.625" style="2" customWidth="1"/>
    <col min="8" max="16382" width="13.25" style="2" customWidth="1"/>
    <col min="16383" max="16384" width="13.25" style="2"/>
  </cols>
  <sheetData>
    <row r="1" ht="70" customHeight="1" spans="1:7">
      <c r="A1" s="5" t="s">
        <v>84</v>
      </c>
      <c r="B1" s="6"/>
      <c r="C1" s="6"/>
      <c r="D1" s="6"/>
      <c r="E1" s="18"/>
      <c r="F1" s="7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0" t="s">
        <v>6</v>
      </c>
      <c r="G2" s="9" t="s">
        <v>7</v>
      </c>
    </row>
    <row r="3" customHeight="1" spans="1:7">
      <c r="A3" s="12">
        <v>1</v>
      </c>
      <c r="B3" s="13" t="s">
        <v>85</v>
      </c>
      <c r="C3" s="14" t="s">
        <v>86</v>
      </c>
      <c r="D3" s="13" t="str">
        <f>"许世君"</f>
        <v>许世君</v>
      </c>
      <c r="E3" s="20" t="s">
        <v>26</v>
      </c>
      <c r="F3" s="15">
        <v>78.83</v>
      </c>
      <c r="G3" s="12"/>
    </row>
    <row r="4" customHeight="1" spans="1:7">
      <c r="A4" s="12">
        <v>2</v>
      </c>
      <c r="B4" s="13" t="s">
        <v>85</v>
      </c>
      <c r="C4" s="14" t="s">
        <v>87</v>
      </c>
      <c r="D4" s="13" t="str">
        <f>"李淑子"</f>
        <v>李淑子</v>
      </c>
      <c r="E4" s="20" t="s">
        <v>57</v>
      </c>
      <c r="F4" s="15">
        <v>80.67</v>
      </c>
      <c r="G4" s="12"/>
    </row>
    <row r="5" customHeight="1" spans="1:7">
      <c r="A5" s="12">
        <v>3</v>
      </c>
      <c r="B5" s="13" t="s">
        <v>85</v>
      </c>
      <c r="C5" s="14" t="s">
        <v>88</v>
      </c>
      <c r="D5" s="13" t="str">
        <f>"郑萍萍"</f>
        <v>郑萍萍</v>
      </c>
      <c r="E5" s="20" t="s">
        <v>23</v>
      </c>
      <c r="F5" s="15">
        <v>72.67</v>
      </c>
      <c r="G5" s="12"/>
    </row>
    <row r="6" customHeight="1" spans="1:7">
      <c r="A6" s="12">
        <v>4</v>
      </c>
      <c r="B6" s="13" t="s">
        <v>85</v>
      </c>
      <c r="C6" s="14" t="s">
        <v>89</v>
      </c>
      <c r="D6" s="13" t="str">
        <f>"尹朝昕"</f>
        <v>尹朝昕</v>
      </c>
      <c r="E6" s="20" t="s">
        <v>66</v>
      </c>
      <c r="F6" s="15">
        <v>69.5</v>
      </c>
      <c r="G6" s="12"/>
    </row>
    <row r="7" customHeight="1" spans="1:7">
      <c r="A7" s="12">
        <v>5</v>
      </c>
      <c r="B7" s="13" t="s">
        <v>85</v>
      </c>
      <c r="C7" s="14" t="s">
        <v>90</v>
      </c>
      <c r="D7" s="13" t="str">
        <f>"杨洛贤"</f>
        <v>杨洛贤</v>
      </c>
      <c r="E7" s="20" t="s">
        <v>14</v>
      </c>
      <c r="F7" s="15">
        <v>61.5</v>
      </c>
      <c r="G7" s="12"/>
    </row>
    <row r="8" customHeight="1" spans="1:7">
      <c r="A8" s="12">
        <v>6</v>
      </c>
      <c r="B8" s="13" t="s">
        <v>85</v>
      </c>
      <c r="C8" s="14" t="s">
        <v>91</v>
      </c>
      <c r="D8" s="13" t="str">
        <f>"李小荟"</f>
        <v>李小荟</v>
      </c>
      <c r="E8" s="20" t="s">
        <v>11</v>
      </c>
      <c r="F8" s="15">
        <v>64.67</v>
      </c>
      <c r="G8" s="12"/>
    </row>
    <row r="9" customHeight="1" spans="1:7">
      <c r="A9" s="12">
        <v>7</v>
      </c>
      <c r="B9" s="13" t="s">
        <v>85</v>
      </c>
      <c r="C9" s="14" t="s">
        <v>92</v>
      </c>
      <c r="D9" s="13" t="str">
        <f>"胡家志"</f>
        <v>胡家志</v>
      </c>
      <c r="E9" s="20" t="s">
        <v>20</v>
      </c>
      <c r="F9" s="15">
        <v>63.33</v>
      </c>
      <c r="G9" s="12"/>
    </row>
    <row r="10" customHeight="1" spans="1:7">
      <c r="A10" s="12">
        <v>8</v>
      </c>
      <c r="B10" s="13" t="s">
        <v>85</v>
      </c>
      <c r="C10" s="14" t="s">
        <v>93</v>
      </c>
      <c r="D10" s="13" t="str">
        <f>"羊文霞"</f>
        <v>羊文霞</v>
      </c>
      <c r="E10" s="20" t="s">
        <v>17</v>
      </c>
      <c r="F10" s="15">
        <v>73</v>
      </c>
      <c r="G10" s="12"/>
    </row>
  </sheetData>
  <sheetProtection algorithmName="SHA-512" hashValue="vXEWXd0bB87Mw+3WO4+KaEwmq6ZZG1kakL1a5epm1dTrQKdZxiVZVGS2DlL9gZgB3X5i54b5iJW+bgx5t5twtA==" saltValue="WoWMTtZd4gA+Y+ejFpNa+A==" spinCount="100000" sheet="1" objects="1"/>
  <mergeCells count="1">
    <mergeCell ref="A1:G1"/>
  </mergeCells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conditionalFormatting sqref="C3:C4 C5 C6">
    <cfRule type="duplicateValues" dxfId="0" priority="5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6" workbookViewId="0">
      <selection activeCell="D10" sqref="D10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1.25" style="17" customWidth="1"/>
    <col min="6" max="6" width="13.25" style="3" customWidth="1"/>
    <col min="7" max="7" width="10.625" style="2" customWidth="1"/>
    <col min="8" max="16380" width="13.25" style="2" customWidth="1"/>
    <col min="16381" max="16384" width="13.25" style="2"/>
  </cols>
  <sheetData>
    <row r="1" ht="70" customHeight="1" spans="1:7">
      <c r="A1" s="5" t="s">
        <v>94</v>
      </c>
      <c r="B1" s="6"/>
      <c r="C1" s="6"/>
      <c r="D1" s="6"/>
      <c r="E1" s="18"/>
      <c r="F1" s="7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0" t="s">
        <v>6</v>
      </c>
      <c r="G2" s="9" t="s">
        <v>7</v>
      </c>
    </row>
    <row r="3" customHeight="1" spans="1:7">
      <c r="A3" s="12">
        <v>1</v>
      </c>
      <c r="B3" s="13" t="s">
        <v>95</v>
      </c>
      <c r="C3" s="14" t="s">
        <v>96</v>
      </c>
      <c r="D3" s="13" t="str">
        <f>"陈侯进"</f>
        <v>陈侯进</v>
      </c>
      <c r="E3" s="20" t="s">
        <v>14</v>
      </c>
      <c r="F3" s="15">
        <v>60.17</v>
      </c>
      <c r="G3" s="12"/>
    </row>
    <row r="4" customHeight="1" spans="1:7">
      <c r="A4" s="12">
        <v>2</v>
      </c>
      <c r="B4" s="13" t="s">
        <v>95</v>
      </c>
      <c r="C4" s="14" t="s">
        <v>97</v>
      </c>
      <c r="D4" s="13" t="str">
        <f>"符瑛智"</f>
        <v>符瑛智</v>
      </c>
      <c r="E4" s="20" t="s">
        <v>23</v>
      </c>
      <c r="F4" s="15">
        <v>77.67</v>
      </c>
      <c r="G4" s="12"/>
    </row>
    <row r="5" customHeight="1" spans="1:7">
      <c r="A5" s="12">
        <v>3</v>
      </c>
      <c r="B5" s="13" t="s">
        <v>95</v>
      </c>
      <c r="C5" s="14" t="s">
        <v>98</v>
      </c>
      <c r="D5" s="13" t="str">
        <f>"陈石恩"</f>
        <v>陈石恩</v>
      </c>
      <c r="E5" s="20" t="s">
        <v>11</v>
      </c>
      <c r="F5" s="15">
        <v>62.67</v>
      </c>
      <c r="G5" s="12"/>
    </row>
    <row r="6" customHeight="1" spans="1:7">
      <c r="A6" s="12">
        <v>4</v>
      </c>
      <c r="B6" s="13" t="s">
        <v>95</v>
      </c>
      <c r="C6" s="14" t="s">
        <v>99</v>
      </c>
      <c r="D6" s="13" t="str">
        <f>"陈颖政"</f>
        <v>陈颖政</v>
      </c>
      <c r="E6" s="20" t="s">
        <v>17</v>
      </c>
      <c r="F6" s="15">
        <v>61.33</v>
      </c>
      <c r="G6" s="12"/>
    </row>
    <row r="7" customHeight="1" spans="1:7">
      <c r="A7" s="12">
        <v>5</v>
      </c>
      <c r="B7" s="13" t="s">
        <v>95</v>
      </c>
      <c r="C7" s="14" t="s">
        <v>100</v>
      </c>
      <c r="D7" s="13" t="str">
        <f>"陈玉娟"</f>
        <v>陈玉娟</v>
      </c>
      <c r="E7" s="20" t="s">
        <v>26</v>
      </c>
      <c r="F7" s="15">
        <v>72</v>
      </c>
      <c r="G7" s="12"/>
    </row>
    <row r="8" customHeight="1" spans="1:7">
      <c r="A8" s="12">
        <v>6</v>
      </c>
      <c r="B8" s="13" t="s">
        <v>95</v>
      </c>
      <c r="C8" s="14" t="s">
        <v>101</v>
      </c>
      <c r="D8" s="13" t="str">
        <f>"黄霞"</f>
        <v>黄霞</v>
      </c>
      <c r="E8" s="20" t="s">
        <v>20</v>
      </c>
      <c r="F8" s="15">
        <v>63.33</v>
      </c>
      <c r="G8" s="12"/>
    </row>
    <row r="9" customHeight="1" spans="1:7">
      <c r="A9" s="12">
        <v>7</v>
      </c>
      <c r="B9" s="13" t="s">
        <v>102</v>
      </c>
      <c r="C9" s="14" t="s">
        <v>103</v>
      </c>
      <c r="D9" s="13" t="str">
        <f>"韦春婷"</f>
        <v>韦春婷</v>
      </c>
      <c r="E9" s="20" t="s">
        <v>83</v>
      </c>
      <c r="F9" s="15">
        <v>72</v>
      </c>
      <c r="G9" s="12"/>
    </row>
    <row r="10" customHeight="1" spans="1:7">
      <c r="A10" s="12">
        <v>8</v>
      </c>
      <c r="B10" s="13" t="s">
        <v>102</v>
      </c>
      <c r="C10" s="14" t="s">
        <v>104</v>
      </c>
      <c r="D10" s="13" t="str">
        <f>"黎昀"</f>
        <v>黎昀</v>
      </c>
      <c r="E10" s="20" t="s">
        <v>54</v>
      </c>
      <c r="F10" s="15">
        <v>65.67</v>
      </c>
      <c r="G10" s="12"/>
    </row>
    <row r="11" customHeight="1" spans="1:7">
      <c r="A11" s="12">
        <v>9</v>
      </c>
      <c r="B11" s="13" t="s">
        <v>102</v>
      </c>
      <c r="C11" s="14" t="s">
        <v>105</v>
      </c>
      <c r="D11" s="13" t="str">
        <f>"赵菁璇"</f>
        <v>赵菁璇</v>
      </c>
      <c r="E11" s="20" t="s">
        <v>38</v>
      </c>
      <c r="F11" s="15">
        <v>77.33</v>
      </c>
      <c r="G11" s="12"/>
    </row>
    <row r="12" customHeight="1" spans="1:7">
      <c r="A12" s="12">
        <v>10</v>
      </c>
      <c r="B12" s="13" t="s">
        <v>102</v>
      </c>
      <c r="C12" s="14" t="s">
        <v>106</v>
      </c>
      <c r="D12" s="13" t="str">
        <f>"孙尚举"</f>
        <v>孙尚举</v>
      </c>
      <c r="E12" s="20" t="s">
        <v>66</v>
      </c>
      <c r="F12" s="15">
        <v>63</v>
      </c>
      <c r="G12" s="12"/>
    </row>
    <row r="13" customHeight="1" spans="1:7">
      <c r="A13" s="12">
        <v>11</v>
      </c>
      <c r="B13" s="13" t="s">
        <v>102</v>
      </c>
      <c r="C13" s="14" t="s">
        <v>107</v>
      </c>
      <c r="D13" s="13" t="str">
        <f>"周唐著"</f>
        <v>周唐著</v>
      </c>
      <c r="E13" s="20" t="s">
        <v>57</v>
      </c>
      <c r="F13" s="15">
        <v>66</v>
      </c>
      <c r="G13" s="12"/>
    </row>
    <row r="14" customHeight="1" spans="1:7">
      <c r="A14" s="12">
        <v>12</v>
      </c>
      <c r="B14" s="13" t="s">
        <v>102</v>
      </c>
      <c r="C14" s="14" t="s">
        <v>108</v>
      </c>
      <c r="D14" s="13" t="str">
        <f>"朱媛媛"</f>
        <v>朱媛媛</v>
      </c>
      <c r="E14" s="20" t="s">
        <v>72</v>
      </c>
      <c r="F14" s="15">
        <v>64.67</v>
      </c>
      <c r="G14" s="12"/>
    </row>
    <row r="15" customHeight="1" spans="1:7">
      <c r="A15" s="12">
        <v>13</v>
      </c>
      <c r="B15" s="13" t="s">
        <v>102</v>
      </c>
      <c r="C15" s="14" t="s">
        <v>109</v>
      </c>
      <c r="D15" s="13" t="str">
        <f>"符华丰"</f>
        <v>符华丰</v>
      </c>
      <c r="E15" s="20" t="s">
        <v>46</v>
      </c>
      <c r="F15" s="15">
        <v>67.33</v>
      </c>
      <c r="G15" s="12"/>
    </row>
    <row r="16" customHeight="1" spans="1:7">
      <c r="A16" s="12">
        <v>14</v>
      </c>
      <c r="B16" s="13" t="s">
        <v>102</v>
      </c>
      <c r="C16" s="14" t="s">
        <v>110</v>
      </c>
      <c r="D16" s="13" t="str">
        <f>"符丽娟"</f>
        <v>符丽娟</v>
      </c>
      <c r="E16" s="20" t="s">
        <v>69</v>
      </c>
      <c r="F16" s="15">
        <v>79.33</v>
      </c>
      <c r="G16" s="12"/>
    </row>
  </sheetData>
  <sheetProtection algorithmName="SHA-512" hashValue="QLwec+I8l3hGb00kCV2GEQ5KUhSo6jJSQ3NxCdOoV+TyUIwQOizLQPEFiTI2E1WKBsfb4cFR5mGmY5XAXd2CYg==" saltValue="44GS72u9RWCRzLoKk5XnuA==" spinCount="100000" sheet="1" objects="1"/>
  <mergeCells count="1">
    <mergeCell ref="A1:G1"/>
  </mergeCells>
  <conditionalFormatting sqref="C3:C8 C9:C10 C11:C12 C13">
    <cfRule type="duplicateValues" dxfId="0" priority="2"/>
  </conditionalFormatting>
  <conditionalFormatting sqref="C14:C15 C16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3" sqref="D3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1.25" style="17" customWidth="1"/>
    <col min="6" max="6" width="13.25" style="3" customWidth="1"/>
    <col min="7" max="7" width="10.625" style="2" customWidth="1"/>
    <col min="8" max="16380" width="13.25" style="2" customWidth="1"/>
    <col min="16381" max="16384" width="13.25" style="2"/>
  </cols>
  <sheetData>
    <row r="1" ht="70" customHeight="1" spans="1:7">
      <c r="A1" s="5" t="s">
        <v>111</v>
      </c>
      <c r="B1" s="6"/>
      <c r="C1" s="6"/>
      <c r="D1" s="6"/>
      <c r="E1" s="18"/>
      <c r="F1" s="7"/>
      <c r="G1" s="6"/>
    </row>
    <row r="2" s="1" customFormat="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0" t="s">
        <v>6</v>
      </c>
      <c r="G2" s="9" t="s">
        <v>7</v>
      </c>
    </row>
    <row r="3" customHeight="1" spans="1:7">
      <c r="A3" s="12">
        <v>1</v>
      </c>
      <c r="B3" s="13" t="s">
        <v>112</v>
      </c>
      <c r="C3" s="14" t="s">
        <v>113</v>
      </c>
      <c r="D3" s="13" t="str">
        <f>"王道发"</f>
        <v>王道发</v>
      </c>
      <c r="E3" s="20"/>
      <c r="F3" s="15"/>
      <c r="G3" s="12" t="s">
        <v>63</v>
      </c>
    </row>
    <row r="4" customHeight="1" spans="1:7">
      <c r="A4" s="12">
        <v>2</v>
      </c>
      <c r="B4" s="13" t="s">
        <v>112</v>
      </c>
      <c r="C4" s="14" t="s">
        <v>114</v>
      </c>
      <c r="D4" s="13" t="str">
        <f>"郭确"</f>
        <v>郭确</v>
      </c>
      <c r="E4" s="20" t="s">
        <v>14</v>
      </c>
      <c r="F4" s="15">
        <v>65</v>
      </c>
      <c r="G4" s="12"/>
    </row>
    <row r="5" customHeight="1" spans="1:7">
      <c r="A5" s="12">
        <v>3</v>
      </c>
      <c r="B5" s="13" t="s">
        <v>112</v>
      </c>
      <c r="C5" s="14" t="s">
        <v>115</v>
      </c>
      <c r="D5" s="13" t="str">
        <f>"杨婧"</f>
        <v>杨婧</v>
      </c>
      <c r="E5" s="20" t="s">
        <v>41</v>
      </c>
      <c r="F5" s="15">
        <v>72.67</v>
      </c>
      <c r="G5" s="12"/>
    </row>
    <row r="6" customHeight="1" spans="1:7">
      <c r="A6" s="12">
        <v>4</v>
      </c>
      <c r="B6" s="13" t="s">
        <v>112</v>
      </c>
      <c r="C6" s="14" t="s">
        <v>116</v>
      </c>
      <c r="D6" s="13" t="str">
        <f>"苏基华"</f>
        <v>苏基华</v>
      </c>
      <c r="E6" s="20" t="s">
        <v>46</v>
      </c>
      <c r="F6" s="15">
        <v>70.17</v>
      </c>
      <c r="G6" s="12"/>
    </row>
    <row r="7" customHeight="1" spans="1:7">
      <c r="A7" s="12">
        <v>5</v>
      </c>
      <c r="B7" s="13" t="s">
        <v>112</v>
      </c>
      <c r="C7" s="14" t="s">
        <v>117</v>
      </c>
      <c r="D7" s="13" t="str">
        <f>"常飞"</f>
        <v>常飞</v>
      </c>
      <c r="E7" s="20" t="s">
        <v>80</v>
      </c>
      <c r="F7" s="15">
        <v>70.67</v>
      </c>
      <c r="G7" s="12"/>
    </row>
    <row r="8" customHeight="1" spans="1:7">
      <c r="A8" s="12">
        <v>6</v>
      </c>
      <c r="B8" s="13" t="s">
        <v>112</v>
      </c>
      <c r="C8" s="14" t="s">
        <v>118</v>
      </c>
      <c r="D8" s="13" t="str">
        <f>"李顺娟"</f>
        <v>李顺娟</v>
      </c>
      <c r="E8" s="20" t="s">
        <v>17</v>
      </c>
      <c r="F8" s="15">
        <v>74.33</v>
      </c>
      <c r="G8" s="12"/>
    </row>
    <row r="9" customHeight="1" spans="1:7">
      <c r="A9" s="12">
        <v>7</v>
      </c>
      <c r="B9" s="13" t="s">
        <v>112</v>
      </c>
      <c r="C9" s="14" t="s">
        <v>119</v>
      </c>
      <c r="D9" s="13" t="str">
        <f>"王德俊"</f>
        <v>王德俊</v>
      </c>
      <c r="E9" s="20"/>
      <c r="F9" s="15"/>
      <c r="G9" s="12" t="s">
        <v>63</v>
      </c>
    </row>
    <row r="10" customHeight="1" spans="1:7">
      <c r="A10" s="12">
        <v>8</v>
      </c>
      <c r="B10" s="13" t="s">
        <v>112</v>
      </c>
      <c r="C10" s="14" t="s">
        <v>120</v>
      </c>
      <c r="D10" s="13" t="str">
        <f>"羊春月"</f>
        <v>羊春月</v>
      </c>
      <c r="E10" s="20" t="s">
        <v>121</v>
      </c>
      <c r="F10" s="15">
        <v>67</v>
      </c>
      <c r="G10" s="12"/>
    </row>
    <row r="11" customHeight="1" spans="1:7">
      <c r="A11" s="12">
        <v>9</v>
      </c>
      <c r="B11" s="13" t="s">
        <v>112</v>
      </c>
      <c r="C11" s="14" t="s">
        <v>122</v>
      </c>
      <c r="D11" s="13" t="str">
        <f>"黎丽菲"</f>
        <v>黎丽菲</v>
      </c>
      <c r="E11" s="20" t="s">
        <v>35</v>
      </c>
      <c r="F11" s="15">
        <v>65.33</v>
      </c>
      <c r="G11" s="12"/>
    </row>
    <row r="12" customHeight="1" spans="1:7">
      <c r="A12" s="12">
        <v>10</v>
      </c>
      <c r="B12" s="13" t="s">
        <v>112</v>
      </c>
      <c r="C12" s="14" t="s">
        <v>123</v>
      </c>
      <c r="D12" s="13" t="str">
        <f>"王小蔓"</f>
        <v>王小蔓</v>
      </c>
      <c r="E12" s="20" t="s">
        <v>66</v>
      </c>
      <c r="F12" s="15">
        <v>67</v>
      </c>
      <c r="G12" s="12"/>
    </row>
    <row r="13" customHeight="1" spans="1:7">
      <c r="A13" s="12">
        <v>11</v>
      </c>
      <c r="B13" s="13" t="s">
        <v>112</v>
      </c>
      <c r="C13" s="14" t="s">
        <v>124</v>
      </c>
      <c r="D13" s="13" t="str">
        <f>"王小霞"</f>
        <v>王小霞</v>
      </c>
      <c r="E13" s="20" t="s">
        <v>54</v>
      </c>
      <c r="F13" s="15">
        <v>71</v>
      </c>
      <c r="G13" s="12"/>
    </row>
    <row r="14" customHeight="1" spans="1:7">
      <c r="A14" s="12">
        <v>12</v>
      </c>
      <c r="B14" s="13" t="s">
        <v>112</v>
      </c>
      <c r="C14" s="14" t="s">
        <v>125</v>
      </c>
      <c r="D14" s="13" t="str">
        <f>"邓坤芳"</f>
        <v>邓坤芳</v>
      </c>
      <c r="E14" s="20" t="s">
        <v>26</v>
      </c>
      <c r="F14" s="15">
        <v>67.33</v>
      </c>
      <c r="G14" s="12"/>
    </row>
    <row r="15" customHeight="1" spans="1:7">
      <c r="A15" s="12">
        <v>13</v>
      </c>
      <c r="B15" s="13" t="s">
        <v>112</v>
      </c>
      <c r="C15" s="14" t="s">
        <v>126</v>
      </c>
      <c r="D15" s="13" t="str">
        <f>"符定姣"</f>
        <v>符定姣</v>
      </c>
      <c r="E15" s="20" t="s">
        <v>11</v>
      </c>
      <c r="F15" s="15">
        <v>60.33</v>
      </c>
      <c r="G15" s="12"/>
    </row>
    <row r="16" customHeight="1" spans="1:7">
      <c r="A16" s="12">
        <v>14</v>
      </c>
      <c r="B16" s="13" t="s">
        <v>112</v>
      </c>
      <c r="C16" s="14" t="s">
        <v>127</v>
      </c>
      <c r="D16" s="13" t="str">
        <f>"刘婷玉"</f>
        <v>刘婷玉</v>
      </c>
      <c r="E16" s="20" t="s">
        <v>51</v>
      </c>
      <c r="F16" s="15">
        <v>65.17</v>
      </c>
      <c r="G16" s="12"/>
    </row>
    <row r="17" customHeight="1" spans="1:7">
      <c r="A17" s="12">
        <v>15</v>
      </c>
      <c r="B17" s="13" t="s">
        <v>112</v>
      </c>
      <c r="C17" s="14" t="s">
        <v>128</v>
      </c>
      <c r="D17" s="13" t="str">
        <f>"吴玉业"</f>
        <v>吴玉业</v>
      </c>
      <c r="E17" s="20" t="s">
        <v>129</v>
      </c>
      <c r="F17" s="15">
        <v>67.33</v>
      </c>
      <c r="G17" s="12"/>
    </row>
    <row r="18" customHeight="1" spans="1:7">
      <c r="A18" s="12">
        <v>16</v>
      </c>
      <c r="B18" s="13" t="s">
        <v>112</v>
      </c>
      <c r="C18" s="14" t="s">
        <v>130</v>
      </c>
      <c r="D18" s="13" t="str">
        <f>"王玲"</f>
        <v>王玲</v>
      </c>
      <c r="E18" s="20" t="s">
        <v>57</v>
      </c>
      <c r="F18" s="15">
        <v>68</v>
      </c>
      <c r="G18" s="12"/>
    </row>
    <row r="19" customHeight="1" spans="1:7">
      <c r="A19" s="12">
        <v>17</v>
      </c>
      <c r="B19" s="13" t="s">
        <v>112</v>
      </c>
      <c r="C19" s="14" t="s">
        <v>131</v>
      </c>
      <c r="D19" s="13" t="str">
        <f>"林姑"</f>
        <v>林姑</v>
      </c>
      <c r="E19" s="20" t="s">
        <v>60</v>
      </c>
      <c r="F19" s="15">
        <v>68.5</v>
      </c>
      <c r="G19" s="12"/>
    </row>
    <row r="20" customHeight="1" spans="1:7">
      <c r="A20" s="12">
        <v>18</v>
      </c>
      <c r="B20" s="13" t="s">
        <v>112</v>
      </c>
      <c r="C20" s="14" t="s">
        <v>132</v>
      </c>
      <c r="D20" s="13" t="str">
        <f>"林壮翠"</f>
        <v>林壮翠</v>
      </c>
      <c r="E20" s="20" t="s">
        <v>83</v>
      </c>
      <c r="F20" s="15">
        <v>73.33</v>
      </c>
      <c r="G20" s="12"/>
    </row>
    <row r="21" customHeight="1" spans="1:7">
      <c r="A21" s="12">
        <v>19</v>
      </c>
      <c r="B21" s="13" t="s">
        <v>112</v>
      </c>
      <c r="C21" s="14" t="s">
        <v>133</v>
      </c>
      <c r="D21" s="13" t="str">
        <f>"赵国翠"</f>
        <v>赵国翠</v>
      </c>
      <c r="E21" s="20" t="s">
        <v>20</v>
      </c>
      <c r="F21" s="15">
        <v>73.67</v>
      </c>
      <c r="G21" s="12"/>
    </row>
    <row r="22" customHeight="1" spans="1:7">
      <c r="A22" s="12">
        <v>20</v>
      </c>
      <c r="B22" s="13" t="s">
        <v>112</v>
      </c>
      <c r="C22" s="14" t="s">
        <v>134</v>
      </c>
      <c r="D22" s="13" t="str">
        <f>"李秋英"</f>
        <v>李秋英</v>
      </c>
      <c r="E22" s="20" t="s">
        <v>69</v>
      </c>
      <c r="F22" s="15">
        <v>76.5</v>
      </c>
      <c r="G22" s="12"/>
    </row>
    <row r="23" customHeight="1" spans="1:7">
      <c r="A23" s="12">
        <v>21</v>
      </c>
      <c r="B23" s="13" t="s">
        <v>112</v>
      </c>
      <c r="C23" s="14" t="s">
        <v>135</v>
      </c>
      <c r="D23" s="13" t="str">
        <f>"李叶统"</f>
        <v>李叶统</v>
      </c>
      <c r="E23" s="21"/>
      <c r="F23" s="22"/>
      <c r="G23" s="23" t="s">
        <v>63</v>
      </c>
    </row>
  </sheetData>
  <sheetProtection algorithmName="SHA-512" hashValue="uLnNVVmlfgTaYWecJYwFShtV7+yzQT8TZB4UbK1bJTuxMuA+856Gkk+lk4MjyH1+JMxhC8+bMLRuVj6YUauo2g==" saltValue="oVuZ3Be4v1ErPWgYMvl7fw==" spinCount="100000" sheet="1" objects="1"/>
  <mergeCells count="1">
    <mergeCell ref="A1:G1"/>
  </mergeCells>
  <conditionalFormatting sqref="C3 C4 C5:C7 C8 C9 C10 C11:C14 C15 C16:C17 C18 C19:C21 C22 C23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5" sqref="K5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3.25" style="3" customWidth="1"/>
    <col min="6" max="6" width="10" style="4" customWidth="1"/>
    <col min="7" max="7" width="12.5" style="2" customWidth="1"/>
    <col min="8" max="16380" width="13.25" style="2" customWidth="1"/>
    <col min="16381" max="16384" width="13.25" style="2"/>
  </cols>
  <sheetData>
    <row r="1" ht="61" customHeight="1" spans="1:7">
      <c r="A1" s="5" t="s">
        <v>136</v>
      </c>
      <c r="B1" s="6"/>
      <c r="C1" s="6"/>
      <c r="D1" s="6"/>
      <c r="E1" s="7"/>
      <c r="F1" s="8"/>
      <c r="G1" s="6"/>
    </row>
    <row r="2" s="1" customFormat="1" ht="3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6</v>
      </c>
      <c r="F2" s="11" t="s">
        <v>137</v>
      </c>
      <c r="G2" s="9" t="s">
        <v>7</v>
      </c>
    </row>
    <row r="3" s="1" customFormat="1" ht="34" customHeight="1" spans="1:7">
      <c r="A3" s="12">
        <v>1</v>
      </c>
      <c r="B3" s="13" t="s">
        <v>8</v>
      </c>
      <c r="C3" s="14" t="s">
        <v>138</v>
      </c>
      <c r="D3" s="13" t="s">
        <v>22</v>
      </c>
      <c r="E3" s="15">
        <v>76</v>
      </c>
      <c r="F3" s="16">
        <v>1</v>
      </c>
      <c r="G3" s="12"/>
    </row>
    <row r="4" s="1" customFormat="1" ht="34" customHeight="1" spans="1:7">
      <c r="A4" s="12">
        <v>2</v>
      </c>
      <c r="B4" s="13" t="s">
        <v>8</v>
      </c>
      <c r="C4" s="14" t="s">
        <v>139</v>
      </c>
      <c r="D4" s="13" t="s">
        <v>19</v>
      </c>
      <c r="E4" s="15">
        <v>75.33</v>
      </c>
      <c r="F4" s="16">
        <v>2</v>
      </c>
      <c r="G4" s="12"/>
    </row>
    <row r="5" s="1" customFormat="1" ht="34" customHeight="1" spans="1:7">
      <c r="A5" s="12">
        <v>7</v>
      </c>
      <c r="B5" s="13" t="s">
        <v>28</v>
      </c>
      <c r="C5" s="14" t="s">
        <v>140</v>
      </c>
      <c r="D5" s="13" t="s">
        <v>48</v>
      </c>
      <c r="E5" s="15">
        <v>75</v>
      </c>
      <c r="F5" s="16">
        <v>1</v>
      </c>
      <c r="G5" s="12"/>
    </row>
    <row r="6" s="1" customFormat="1" ht="34" customHeight="1" spans="1:7">
      <c r="A6" s="12">
        <v>8</v>
      </c>
      <c r="B6" s="13" t="s">
        <v>28</v>
      </c>
      <c r="C6" s="14" t="s">
        <v>141</v>
      </c>
      <c r="D6" s="13" t="s">
        <v>34</v>
      </c>
      <c r="E6" s="15">
        <v>71.5</v>
      </c>
      <c r="F6" s="16">
        <v>2</v>
      </c>
      <c r="G6" s="12"/>
    </row>
    <row r="7" s="1" customFormat="1" ht="34" customHeight="1" spans="1:7">
      <c r="A7" s="12">
        <v>25</v>
      </c>
      <c r="B7" s="13" t="s">
        <v>77</v>
      </c>
      <c r="C7" s="14" t="s">
        <v>142</v>
      </c>
      <c r="D7" s="13" t="s">
        <v>79</v>
      </c>
      <c r="E7" s="15">
        <v>75.83</v>
      </c>
      <c r="F7" s="16">
        <v>1</v>
      </c>
      <c r="G7" s="12"/>
    </row>
    <row r="8" s="1" customFormat="1" ht="34" customHeight="1" spans="1:7">
      <c r="A8" s="12">
        <v>27</v>
      </c>
      <c r="B8" s="13" t="s">
        <v>85</v>
      </c>
      <c r="C8" s="14" t="s">
        <v>143</v>
      </c>
      <c r="D8" s="13" t="str">
        <f>"李淑子"</f>
        <v>李淑子</v>
      </c>
      <c r="E8" s="15">
        <v>80.67</v>
      </c>
      <c r="F8" s="16">
        <v>1</v>
      </c>
      <c r="G8" s="12"/>
    </row>
    <row r="9" s="1" customFormat="1" ht="34" customHeight="1" spans="1:7">
      <c r="A9" s="12">
        <v>35</v>
      </c>
      <c r="B9" s="13" t="s">
        <v>95</v>
      </c>
      <c r="C9" s="14" t="s">
        <v>144</v>
      </c>
      <c r="D9" s="13" t="str">
        <f>"符瑛智"</f>
        <v>符瑛智</v>
      </c>
      <c r="E9" s="15">
        <v>77.67</v>
      </c>
      <c r="F9" s="16">
        <v>1</v>
      </c>
      <c r="G9" s="12"/>
    </row>
    <row r="10" s="1" customFormat="1" ht="34" customHeight="1" spans="1:7">
      <c r="A10" s="12">
        <v>36</v>
      </c>
      <c r="B10" s="13" t="s">
        <v>95</v>
      </c>
      <c r="C10" s="14" t="s">
        <v>145</v>
      </c>
      <c r="D10" s="13" t="str">
        <f>"陈玉娟"</f>
        <v>陈玉娟</v>
      </c>
      <c r="E10" s="15">
        <v>72</v>
      </c>
      <c r="F10" s="16">
        <v>2</v>
      </c>
      <c r="G10" s="12"/>
    </row>
    <row r="11" s="1" customFormat="1" ht="34" customHeight="1" spans="1:7">
      <c r="A11" s="12">
        <v>41</v>
      </c>
      <c r="B11" s="13" t="s">
        <v>102</v>
      </c>
      <c r="C11" s="14" t="s">
        <v>146</v>
      </c>
      <c r="D11" s="13" t="str">
        <f>"符丽娟"</f>
        <v>符丽娟</v>
      </c>
      <c r="E11" s="15">
        <v>79.33</v>
      </c>
      <c r="F11" s="16">
        <v>1</v>
      </c>
      <c r="G11" s="12"/>
    </row>
    <row r="12" ht="34" customHeight="1" spans="1:7">
      <c r="A12" s="12">
        <v>49</v>
      </c>
      <c r="B12" s="13" t="s">
        <v>112</v>
      </c>
      <c r="C12" s="14" t="s">
        <v>147</v>
      </c>
      <c r="D12" s="13" t="str">
        <f>"李秋英"</f>
        <v>李秋英</v>
      </c>
      <c r="E12" s="15">
        <v>76.5</v>
      </c>
      <c r="F12" s="16">
        <v>1</v>
      </c>
      <c r="G12" s="12"/>
    </row>
  </sheetData>
  <mergeCells count="1">
    <mergeCell ref="A1:G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12">
    <cfRule type="duplicateValues" dxfId="0" priority="8"/>
  </conditionalFormatting>
  <conditionalFormatting sqref="C9:C11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</vt:lpstr>
      <vt:lpstr>02</vt:lpstr>
      <vt:lpstr>03</vt:lpstr>
      <vt:lpstr>04</vt:lpstr>
      <vt:lpstr>05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-Zhu</cp:lastModifiedBy>
  <dcterms:created xsi:type="dcterms:W3CDTF">2025-07-07T06:17:00Z</dcterms:created>
  <dcterms:modified xsi:type="dcterms:W3CDTF">2025-07-15T01:43:40Z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D949A239B6774B4B9997AA39E70D6C44_13</vt:lpwstr>
  </property>
  <property fmtid="{D5CDD505-2E9C-101B-9397-08002B2CF9AE}" pid="3" name="KSOProductBuildVer">
    <vt:lpwstr>2052-12.1.0.21915</vt:lpwstr>
  </property>
</Properties>
</file>