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统计表" sheetId="5" r:id="rId1"/>
    <sheet name="2020年项目" sheetId="3" r:id="rId2"/>
    <sheet name="2019年尾款" sheetId="4" r:id="rId3"/>
  </sheets>
  <definedNames>
    <definedName name="_xlnm._FilterDatabase" localSheetId="1" hidden="1">'2020年项目'!$A$4:$V$23</definedName>
    <definedName name="_xlnm._FilterDatabase" localSheetId="2" hidden="1">'2019年尾款'!$A$7:$XEV$21</definedName>
    <definedName name="_xlnm.Print_Titles" localSheetId="1">'2020年项目'!$1:$4</definedName>
    <definedName name="_xlnm.Print_Area" localSheetId="1">'2020年项目'!#REF!</definedName>
    <definedName name="_xlnm.Print_Titles" localSheetId="2">'2019年尾款'!$5:$7</definedName>
  </definedNames>
  <calcPr calcId="144525" concurrentCalc="0"/>
</workbook>
</file>

<file path=xl/sharedStrings.xml><?xml version="1.0" encoding="utf-8"?>
<sst xmlns="http://schemas.openxmlformats.org/spreadsheetml/2006/main" count="280" uniqueCount="174">
  <si>
    <t>附件1-1</t>
  </si>
  <si>
    <t>2020年度财政扶贫资金安排汇总表</t>
  </si>
  <si>
    <t>单位：万元</t>
  </si>
  <si>
    <t>实施单位</t>
  </si>
  <si>
    <t>产业项目资金</t>
  </si>
  <si>
    <t>基础设施项目资金</t>
  </si>
  <si>
    <t>危改资金</t>
  </si>
  <si>
    <t>雨露计划资金</t>
  </si>
  <si>
    <t>教育资金</t>
  </si>
  <si>
    <t>医疗资金</t>
  </si>
  <si>
    <t>合计</t>
  </si>
  <si>
    <t>2019年项目尾款</t>
  </si>
  <si>
    <t>2020年项目资金</t>
  </si>
  <si>
    <t>荣邦乡合计</t>
  </si>
  <si>
    <t>附件1-2</t>
  </si>
  <si>
    <t>荣邦乡2020年度扶贫资金项目计划明细表</t>
  </si>
  <si>
    <t>编制单位：财政局/扶贫办</t>
  </si>
  <si>
    <t>序号</t>
  </si>
  <si>
    <t>项目名称</t>
  </si>
  <si>
    <t>实施地点</t>
  </si>
  <si>
    <t>建设任务</t>
  </si>
  <si>
    <t>实施期限</t>
  </si>
  <si>
    <t>补助标准</t>
  </si>
  <si>
    <t>资金来源</t>
  </si>
  <si>
    <t>受益对象</t>
  </si>
  <si>
    <t>绩效目标</t>
  </si>
  <si>
    <t>带贫减贫机制</t>
  </si>
  <si>
    <t>备注</t>
  </si>
  <si>
    <t>中央资金</t>
  </si>
  <si>
    <t>省级资金</t>
  </si>
  <si>
    <t>市县级资金</t>
  </si>
  <si>
    <t>专项扶贫
资金</t>
  </si>
  <si>
    <t>其他涉农
资金</t>
  </si>
  <si>
    <t>总计</t>
  </si>
  <si>
    <t>一</t>
  </si>
  <si>
    <t>产业项目合计</t>
  </si>
  <si>
    <t>种植百香果</t>
  </si>
  <si>
    <t>荣邦乡人民政府</t>
  </si>
  <si>
    <t>俄朗村委会、光村村委会、岭尾村委会、高峰村委会、福英村委会、芙蓉田居委会</t>
  </si>
  <si>
    <t>种植百香果158587株</t>
  </si>
  <si>
    <t>8.1元/株</t>
  </si>
  <si>
    <t>俄朗村委会、光村村委会、岭尾村委会、高峰村委会、福英村委会、芙蓉田居委会182户</t>
  </si>
  <si>
    <t>俄朗村委会、光村村委会、岭尾村委会、高峰村委会、福英村委会、芙蓉田居委会591户每户增收1000元</t>
  </si>
  <si>
    <t>务工、分红</t>
  </si>
  <si>
    <t>荣邦乡发放有机肥</t>
  </si>
  <si>
    <t>俄朗村委会、岭尾村委会、光村村委会、高峰村委会、福英村委会、芙蓉田居委会</t>
  </si>
  <si>
    <t>1、俄朗村委会发放有机4045包； 2、光村村委会发放有机10688包； 3、岭尾村委会发放有机4033包； 4、福英村委会发放有机435包；  5、高峰村委会发放有机1562包； 6、芙蓉田居居委会发放有机585包</t>
  </si>
  <si>
    <t>185元/包</t>
  </si>
  <si>
    <t>俄朗村委会、岭尾村委会、光村村委会、高峰村委会、福英村委会、芙蓉田居委会738户</t>
  </si>
  <si>
    <t>带动全乡贫困户738户3090人的开割橡胶2.91万亩，亩均增收300元。</t>
  </si>
  <si>
    <t>其他</t>
  </si>
  <si>
    <t>芙蓉田居委会榕头村林下蛋鸡养殖示范基地项目</t>
  </si>
  <si>
    <t>芙蓉田居委会榕头村</t>
  </si>
  <si>
    <t>6栋鸡舍规模5500平方，鸡苗7万只蛋鸡（含配套设施）</t>
  </si>
  <si>
    <t>建设鸡舍、购买鸡苗800万（含各项配套设施）</t>
  </si>
  <si>
    <t>带动俄朗村委会、岭尾村委会、光村村委会、高峰村委会、福英村委会、芙蓉田居委会738户3090人</t>
  </si>
  <si>
    <t>增加集体收入，带动贫困户738户，3090人实现产业增收，预计每户人均增收500元/年</t>
  </si>
  <si>
    <t>分红</t>
  </si>
  <si>
    <t>岭尾村委会生猪养殖项目</t>
  </si>
  <si>
    <t>岭尾村委会</t>
  </si>
  <si>
    <t>购买种苗1000头肉猪100万（含配套设施）</t>
  </si>
  <si>
    <t>购买种苗100万（含各配套设施）</t>
  </si>
  <si>
    <t>带动岭尾村50户225人</t>
  </si>
  <si>
    <t>增加集体收入，带动50户贫困户225人实现产业增收，预计每户人均增收300元/年</t>
  </si>
  <si>
    <t>荣邦乡生猪养殖项目</t>
  </si>
  <si>
    <t>芙蓉田居榴眼头村</t>
  </si>
  <si>
    <t>购买种苗10000头肉猪（含配套设施）</t>
  </si>
  <si>
    <t>购买种苗1250万（含各配套设施）</t>
  </si>
  <si>
    <t>增加集体收入，带动贫困户738户3090人实现产业增收，预计每户人均500元/年</t>
  </si>
  <si>
    <t>荣邦乡种植百香果项目</t>
  </si>
  <si>
    <t>俄朗村委会、光村村委会、岭尾村委会、芙蓉田居委会</t>
  </si>
  <si>
    <t>种植百香果350亩</t>
  </si>
  <si>
    <t>种植百香果350亩600万(含各项配套设施）</t>
  </si>
  <si>
    <t>带动俄朗村委会、光村村委会、岭尾村委会、芙蓉田居委会715户2984人</t>
  </si>
  <si>
    <t>增加集体收入，带动俄朗村委会、光村村委会、岭尾村委会、芙蓉田居委会715户2984人实现产业增收增收，预计每户人均400元/年</t>
  </si>
  <si>
    <t>二</t>
  </si>
  <si>
    <t>基础设施项目合计</t>
  </si>
  <si>
    <t>高峰村委会入户路硬化工程</t>
  </si>
  <si>
    <t>高峰村委会</t>
  </si>
  <si>
    <t>1、方红村入户路硬化3600米，宽3米，20公分厚，总面积10800平方米，排水沟1400米，路灯41个：计划投资322.2万元；2、坡告村入户路硬化1500米，宽3米，20公分厚，总面积3000平方米，排水沟1100米：计划投资145.8万元；3、方佬村入户路硬化700米，宽3米，厚度20公分;计划投资58.8万元。</t>
  </si>
  <si>
    <t>硬化工程526.8万（含各项配套设施）</t>
  </si>
  <si>
    <t>带动111户447人</t>
  </si>
  <si>
    <t>实施后解决方红村111户447人行路难问题</t>
  </si>
  <si>
    <t>福英村委会环村道路硬化工程</t>
  </si>
  <si>
    <t>福英村委会</t>
  </si>
  <si>
    <t>1、福英一组道路硬化1000米，宽3米，20公分厚，总面积3000平方米：计划投资84万元；2、福英二组道路硬化1200米，宽3米，20公分厚，总面积3600平方米，排水沟1500米：计划投资128万元；3、福英三组道路硬化1000米，宽3米，20公分厚，总面积3000平方米，排水沟3000米，计划投资138万元</t>
  </si>
  <si>
    <t>硬化工程350万（含各项配套设施）</t>
  </si>
  <si>
    <t>带动134户585人</t>
  </si>
  <si>
    <t>实施后解决福英村委会134户585人行路难问题</t>
  </si>
  <si>
    <t>俄朗村委会环村路硬化及排水沟工程</t>
  </si>
  <si>
    <t>俄朗村委会</t>
  </si>
  <si>
    <t>1、俄朗四组建设道路630米长，宽3米，单向排水沟630米计划投资94.5万；2、地甫一组道路硬化300米，宽3米，单向排水沟300米计划投资45万</t>
  </si>
  <si>
    <t>硬化工程139.5万（含各项配套设施）</t>
  </si>
  <si>
    <t>带动俄朗村四组、地甫一组新环村路边116户583人</t>
  </si>
  <si>
    <t>预计实施后解决俄朗村新环村路边116户583人行路难及生活用水排放问题</t>
  </si>
  <si>
    <t>芙蓉田（居）委会道路硬化及排水沟工程</t>
  </si>
  <si>
    <t>芙蓉田居委会</t>
  </si>
  <si>
    <t>1、马夹石路面硬化600米，排水沟2500米（计划投资85.45万）；2、榕头村路面硬化1160米，排水沟2800米（计划投资117.42万）；3、榴眼头路面硬化400米，排水沟1200米（计划投资137.5万）；4、河贤村路面硬化200米，排水沟600米（计划投资29.85万）</t>
  </si>
  <si>
    <t>硬化工程及排水沟工程370.22万（含各项配套设施）</t>
  </si>
  <si>
    <t>带动352户1500人</t>
  </si>
  <si>
    <t>预计实施后解决352户1500人行路难及生活用水排放问题</t>
  </si>
  <si>
    <t>福英村委会环村路硬化及排水沟工程</t>
  </si>
  <si>
    <t>1、福英一组1000米；2、福英二组800米；3、福英三组1000米</t>
  </si>
  <si>
    <t>硬化工程及排水沟工程336万（含各项配套设施）</t>
  </si>
  <si>
    <t>带动134户582人</t>
  </si>
  <si>
    <t>预计实施后解决134户582人行路难及生活用水排放问题</t>
  </si>
  <si>
    <t>光村村委会排水沟工程</t>
  </si>
  <si>
    <t>光村村委会</t>
  </si>
  <si>
    <t>1、光村三组3000米双向排水沟：计划投资108万；2、光村一、二、四组6000米双向排水沟：计划投资216万元；3、加好村6000米双向排水沟：计划投资216万元；4、书村5000米双排水沟计划投资180万元。水尾村4000米双向排水沟：计划投资144万元</t>
  </si>
  <si>
    <t>排水沟工程864万（含各项配套设施）</t>
  </si>
  <si>
    <t>带动476户2099人</t>
  </si>
  <si>
    <t>预计实施后解决476户2099人生活用水排放问题</t>
  </si>
  <si>
    <t>附件1-3</t>
  </si>
  <si>
    <t>白沙县2020年度财政扶贫资金项目计划明细表</t>
  </si>
  <si>
    <t>编制单位：财政局</t>
  </si>
  <si>
    <t>收益对象</t>
  </si>
  <si>
    <t>2019年基础设施项目尾款合计</t>
  </si>
  <si>
    <t>光村村委会加好村道路工程</t>
  </si>
  <si>
    <t>荣邦乡
人民政府</t>
  </si>
  <si>
    <t>加好村</t>
  </si>
  <si>
    <t>新建14段道路，路面宽度3米、2.5米、1.5米，共计1312米（其中：环村路433米，入户路96米），道路旁设垃圾亭1个</t>
  </si>
  <si>
    <t>2019年实施.2020年结算</t>
  </si>
  <si>
    <t>道路工程35.11万元/公里，排水沟工程29.15万元/公里（含涵管工程）</t>
  </si>
  <si>
    <t>实施后解决加好村190户780人行路难问题</t>
  </si>
  <si>
    <t>光村村委会加好村饮水工程</t>
  </si>
  <si>
    <t>新建管道长度约6350米，大口井D=3m，H=15m，水塔V=50m³，H=20m，设备房5.6㎡</t>
  </si>
  <si>
    <t>排水沟工程14.31万元/公里</t>
  </si>
  <si>
    <t>实施后解决加好村190户780人饮水难问题</t>
  </si>
  <si>
    <t>光村村委会书村道路</t>
  </si>
  <si>
    <t>书村</t>
  </si>
  <si>
    <t>新建14段道路，路面宽度3米、2.5米、1.5米，共计1063米（入村路），道路旁设垃圾亭1个</t>
  </si>
  <si>
    <t>道路工程35.19万元/公里，排水沟工程29.42万元/公里（含涵管工程）</t>
  </si>
  <si>
    <t>实施后解决书村57户232人行路难问题</t>
  </si>
  <si>
    <t>光村村委会书村饮水</t>
  </si>
  <si>
    <t>新建管道长度约2389米，大口井1座D=3m，H=15m，水塔1座V=50m³，H=20m，设备房5.6㎡</t>
  </si>
  <si>
    <t>道路63.13万元/公里，垃圾屋1.02万元/个</t>
  </si>
  <si>
    <t>实施后解决书村57户232人饮水难问题</t>
  </si>
  <si>
    <t>光村村委会光村一、二、四组道路</t>
  </si>
  <si>
    <t>光村一、
二、四组</t>
  </si>
  <si>
    <t>新建8段道路，路面宽度3米、2.5米、1.5米，共计700米（入户路），道路旁设垃圾亭1个</t>
  </si>
  <si>
    <t>大口井10.32万元/个，水塔16.89万元/个、管网36.35万元/个，设备房1.55万元/个</t>
  </si>
  <si>
    <t>实施后解决光村一、二、四组114户564人行路难问题</t>
  </si>
  <si>
    <t>光村村委会光村一、二、四组饮水</t>
  </si>
  <si>
    <t>新建水塔1座V=50m³，H=20m，设备房5.6㎡</t>
  </si>
  <si>
    <t>道路41.05万元/公里、垃圾屋1.34万元/公里</t>
  </si>
  <si>
    <t>实施后解决光村一、二、四组114户564人饮水难问题</t>
  </si>
  <si>
    <t>光村村委会光村三组道路</t>
  </si>
  <si>
    <t>光村三组</t>
  </si>
  <si>
    <t>新建14段道路，路面宽度3米、2.5米、1.5米，共计1209米（其中：环村路370米、入户路837米），道路旁设垃圾亭1个</t>
  </si>
  <si>
    <t>大口井10.63万元/个，水塔19.18万元/个，管网25.13万元/个，设备房1.40万元/个</t>
  </si>
  <si>
    <t>实施后解决光村三组43户167人行路难问题</t>
  </si>
  <si>
    <t>光村村委会水尾村道路</t>
  </si>
  <si>
    <t>水尾村</t>
  </si>
  <si>
    <t>新建4段道路，路面宽度3米、2.5米、1.5米，共计888米（入村路）</t>
  </si>
  <si>
    <t>道路34万元/公里、垃圾屋1.27万元/个</t>
  </si>
  <si>
    <t>实施后解决水尾村69户347人行路难问题</t>
  </si>
  <si>
    <t>光村村委会水尾村饮水</t>
  </si>
  <si>
    <t>新建管道长度约3215米，大口井D=3m，H=15m，水塔V=50m³，H=20m，设备房5.6㎡</t>
  </si>
  <si>
    <t>水塔19.34万元/个、管网6.99万元/个，设备房1.35万元/个</t>
  </si>
  <si>
    <t>实施后解决水尾村69户347人饮水难问题</t>
  </si>
  <si>
    <t>光代村、俄朗村二、三组环村路硬化建设</t>
  </si>
  <si>
    <t>光代村、
俄朗村</t>
  </si>
  <si>
    <t>俄朗村新环村路边至俄朗三组550米，3米宽，20公分厚，总面积1650平方米.</t>
  </si>
  <si>
    <t>道路44.216万元/公里、垃圾屋1.38万元/个</t>
  </si>
  <si>
    <t>解决1062人行路难问题</t>
  </si>
  <si>
    <t>俄朗排水沟工程</t>
  </si>
  <si>
    <t>俄朗村</t>
  </si>
  <si>
    <t>乡农场、俄朗一、二、四、五组、地甫村、光代村排水沟3240米。</t>
  </si>
  <si>
    <t>道路53.12万元/公里、垃圾屋1.14万元/个</t>
  </si>
  <si>
    <t>解决417户1962人行路难问题</t>
  </si>
  <si>
    <t>俄朗村环村道路硬化建设</t>
  </si>
  <si>
    <t>光代、俄朗二、三组环村路道路硬化905米，3米宽，20公分厚，总面积2715平方米。排水沟1655米。</t>
  </si>
  <si>
    <t>大口井9.01万元/个，水塔19.65万元/个、管网33.12万元，设备房1.58万元/个</t>
  </si>
  <si>
    <t>解决78户691人行路难问题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</si>
</sst>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9" fillId="0" borderId="0"/>
    <xf numFmtId="0" fontId="9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vertical="center" wrapText="1"/>
    </xf>
    <xf numFmtId="0" fontId="5" fillId="2" borderId="5" xfId="0" applyFont="1" applyFill="1" applyBorder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justify" vertical="center"/>
    </xf>
    <xf numFmtId="0" fontId="3" fillId="3" borderId="5" xfId="0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4" xfId="5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16" sqref="F16"/>
    </sheetView>
  </sheetViews>
  <sheetFormatPr defaultColWidth="9" defaultRowHeight="13.5" outlineLevelRow="6"/>
  <cols>
    <col min="1" max="1" width="16.75" style="96" customWidth="1"/>
    <col min="2" max="2" width="16.125" style="96" customWidth="1"/>
    <col min="3" max="4" width="19.125" style="96" customWidth="1"/>
    <col min="5" max="5" width="11" style="96" customWidth="1"/>
    <col min="6" max="6" width="13.75" style="96" customWidth="1"/>
    <col min="7" max="8" width="11" style="96" customWidth="1"/>
    <col min="9" max="9" width="13.625" style="96" customWidth="1"/>
    <col min="10" max="16384" width="9" style="96"/>
  </cols>
  <sheetData>
    <row r="1" spans="1:1">
      <c r="A1" s="96" t="s">
        <v>0</v>
      </c>
    </row>
    <row r="2" ht="24" customHeight="1" spans="1:9">
      <c r="A2" s="97" t="s">
        <v>1</v>
      </c>
      <c r="B2" s="97"/>
      <c r="C2" s="97"/>
      <c r="D2" s="97"/>
      <c r="E2" s="97"/>
      <c r="F2" s="97"/>
      <c r="G2" s="97"/>
      <c r="H2" s="97"/>
      <c r="I2" s="97"/>
    </row>
    <row r="3" ht="18" customHeight="1" spans="1:9">
      <c r="A3" s="97"/>
      <c r="B3" s="97"/>
      <c r="C3" s="97"/>
      <c r="D3" s="97"/>
      <c r="E3" s="97"/>
      <c r="F3" s="97"/>
      <c r="G3" s="97"/>
      <c r="H3" s="98" t="s">
        <v>2</v>
      </c>
      <c r="I3" s="98"/>
    </row>
    <row r="4" s="95" customFormat="1" ht="21" customHeight="1" spans="1:9">
      <c r="A4" s="99" t="s">
        <v>3</v>
      </c>
      <c r="B4" s="99" t="s">
        <v>4</v>
      </c>
      <c r="C4" s="99" t="s">
        <v>5</v>
      </c>
      <c r="D4" s="99"/>
      <c r="E4" s="99" t="s">
        <v>6</v>
      </c>
      <c r="F4" s="99" t="s">
        <v>7</v>
      </c>
      <c r="G4" s="99" t="s">
        <v>8</v>
      </c>
      <c r="H4" s="99" t="s">
        <v>9</v>
      </c>
      <c r="I4" s="99" t="s">
        <v>10</v>
      </c>
    </row>
    <row r="5" s="95" customFormat="1" ht="21" customHeight="1" spans="1:9">
      <c r="A5" s="99"/>
      <c r="B5" s="99"/>
      <c r="C5" s="99" t="s">
        <v>11</v>
      </c>
      <c r="D5" s="99" t="s">
        <v>12</v>
      </c>
      <c r="E5" s="99"/>
      <c r="F5" s="99"/>
      <c r="G5" s="99"/>
      <c r="H5" s="99"/>
      <c r="I5" s="99"/>
    </row>
    <row r="6" ht="21" customHeight="1" spans="1:9">
      <c r="A6" s="83" t="s">
        <v>13</v>
      </c>
      <c r="B6" s="100">
        <f>'2020年项目'!H15</f>
        <v>3198.12</v>
      </c>
      <c r="C6" s="100">
        <f>'2019年尾款'!H21</f>
        <v>271.61</v>
      </c>
      <c r="D6" s="100">
        <f>'2020年项目'!H23</f>
        <v>2586.52</v>
      </c>
      <c r="E6" s="100"/>
      <c r="F6" s="100"/>
      <c r="G6" s="100"/>
      <c r="H6" s="100"/>
      <c r="I6" s="100">
        <f>SUM(B6:H6)</f>
        <v>6056.25</v>
      </c>
    </row>
    <row r="7" s="95" customFormat="1" ht="21" customHeight="1" spans="1:9">
      <c r="A7" s="99" t="s">
        <v>10</v>
      </c>
      <c r="B7" s="99">
        <f t="shared" ref="B7:H7" si="0">SUM(B6:B6)</f>
        <v>3198.12</v>
      </c>
      <c r="C7" s="99">
        <f t="shared" si="0"/>
        <v>271.61</v>
      </c>
      <c r="D7" s="99">
        <f t="shared" si="0"/>
        <v>2586.52</v>
      </c>
      <c r="E7" s="99">
        <f t="shared" si="0"/>
        <v>0</v>
      </c>
      <c r="F7" s="99">
        <f t="shared" si="0"/>
        <v>0</v>
      </c>
      <c r="G7" s="99">
        <f t="shared" si="0"/>
        <v>0</v>
      </c>
      <c r="H7" s="99">
        <f t="shared" si="0"/>
        <v>0</v>
      </c>
      <c r="I7" s="99">
        <f>SUM(B7:H7)</f>
        <v>6056.25</v>
      </c>
    </row>
  </sheetData>
  <mergeCells count="10">
    <mergeCell ref="A2:I2"/>
    <mergeCell ref="H3:I3"/>
    <mergeCell ref="C4:D4"/>
    <mergeCell ref="A4:A5"/>
    <mergeCell ref="B4:B5"/>
    <mergeCell ref="E4:E5"/>
    <mergeCell ref="F4:F5"/>
    <mergeCell ref="G4:G5"/>
    <mergeCell ref="H4:H5"/>
    <mergeCell ref="I4:I5"/>
  </mergeCells>
  <pageMargins left="0.751388888888889" right="0.751388888888889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workbookViewId="0">
      <pane ySplit="7" topLeftCell="A8" activePane="bottomLeft" state="frozen"/>
      <selection/>
      <selection pane="bottomLeft" activeCell="I9" sqref="I9"/>
    </sheetView>
  </sheetViews>
  <sheetFormatPr defaultColWidth="9" defaultRowHeight="13.5"/>
  <cols>
    <col min="1" max="1" width="4.35" style="1" customWidth="1"/>
    <col min="2" max="2" width="13.5" style="1" customWidth="1"/>
    <col min="3" max="3" width="10.625" style="1" customWidth="1"/>
    <col min="4" max="4" width="8.625" style="1" customWidth="1"/>
    <col min="5" max="5" width="35.375" style="1" customWidth="1"/>
    <col min="6" max="6" width="8.375" style="1" customWidth="1"/>
    <col min="7" max="7" width="12.625" style="1" customWidth="1"/>
    <col min="8" max="9" width="11.625" style="75" customWidth="1"/>
    <col min="10" max="10" width="10.375" style="75" customWidth="1"/>
    <col min="11" max="11" width="11.625" style="75" customWidth="1"/>
    <col min="12" max="13" width="10.375" style="75" customWidth="1"/>
    <col min="14" max="14" width="7" style="75" customWidth="1"/>
    <col min="15" max="15" width="11.5" style="1" customWidth="1"/>
    <col min="16" max="16" width="17.5" style="1" customWidth="1"/>
    <col min="17" max="17" width="6.875" style="1" customWidth="1"/>
    <col min="18" max="18" width="5.5" style="1" customWidth="1"/>
    <col min="19" max="19" width="11.125" style="1"/>
    <col min="20" max="21" width="9" style="1"/>
    <col min="22" max="22" width="11.125" style="1"/>
    <col min="23" max="16384" width="9" style="1"/>
  </cols>
  <sheetData>
    <row r="1" s="1" customFormat="1" ht="20.25" spans="1:17">
      <c r="A1" s="9" t="s">
        <v>14</v>
      </c>
      <c r="B1" s="9"/>
      <c r="H1" s="76"/>
      <c r="I1" s="76"/>
      <c r="J1" s="76"/>
      <c r="K1" s="76"/>
      <c r="L1" s="76"/>
      <c r="M1" s="90"/>
      <c r="N1" s="90"/>
      <c r="O1" s="9"/>
      <c r="P1" s="91"/>
      <c r="Q1" s="91"/>
    </row>
    <row r="2" s="2" customFormat="1" ht="25.5" spans="1:18">
      <c r="A2" s="11" t="s">
        <v>15</v>
      </c>
      <c r="B2" s="11"/>
      <c r="C2" s="11"/>
      <c r="D2" s="11"/>
      <c r="E2" s="11"/>
      <c r="F2" s="11"/>
      <c r="G2" s="11"/>
      <c r="H2" s="77"/>
      <c r="I2" s="77"/>
      <c r="J2" s="77"/>
      <c r="K2" s="77"/>
      <c r="L2" s="77"/>
      <c r="M2" s="77"/>
      <c r="N2" s="77"/>
      <c r="O2" s="11"/>
      <c r="P2" s="11"/>
      <c r="Q2" s="11"/>
      <c r="R2" s="11"/>
    </row>
    <row r="3" s="3" customFormat="1" ht="15" customHeight="1" spans="2:18">
      <c r="B3" s="15" t="s">
        <v>16</v>
      </c>
      <c r="C3" s="15"/>
      <c r="D3" s="15"/>
      <c r="E3" s="15"/>
      <c r="F3" s="15"/>
      <c r="H3" s="16"/>
      <c r="I3" s="55"/>
      <c r="J3" s="56"/>
      <c r="K3" s="56"/>
      <c r="L3" s="56"/>
      <c r="M3" s="56"/>
      <c r="N3" s="56"/>
      <c r="O3" s="57" t="s">
        <v>2</v>
      </c>
      <c r="P3" s="57"/>
      <c r="Q3" s="57"/>
      <c r="R3" s="57"/>
    </row>
    <row r="4" s="2" customFormat="1" ht="27" spans="1:18">
      <c r="A4" s="78" t="s">
        <v>17</v>
      </c>
      <c r="B4" s="78" t="s">
        <v>18</v>
      </c>
      <c r="C4" s="78" t="s">
        <v>3</v>
      </c>
      <c r="D4" s="78" t="s">
        <v>19</v>
      </c>
      <c r="E4" s="78" t="s">
        <v>20</v>
      </c>
      <c r="F4" s="78" t="s">
        <v>21</v>
      </c>
      <c r="G4" s="78" t="s">
        <v>22</v>
      </c>
      <c r="H4" s="21" t="s">
        <v>23</v>
      </c>
      <c r="I4" s="58"/>
      <c r="J4" s="58"/>
      <c r="K4" s="58"/>
      <c r="L4" s="58"/>
      <c r="M4" s="58"/>
      <c r="N4" s="58"/>
      <c r="O4" s="78" t="s">
        <v>24</v>
      </c>
      <c r="P4" s="78" t="s">
        <v>25</v>
      </c>
      <c r="Q4" s="78" t="s">
        <v>26</v>
      </c>
      <c r="R4" s="78" t="s">
        <v>27</v>
      </c>
    </row>
    <row r="5" s="2" customFormat="1" spans="1:18">
      <c r="A5" s="78"/>
      <c r="B5" s="78"/>
      <c r="C5" s="78"/>
      <c r="D5" s="78"/>
      <c r="E5" s="78"/>
      <c r="F5" s="78"/>
      <c r="G5" s="78"/>
      <c r="H5" s="21" t="s">
        <v>10</v>
      </c>
      <c r="I5" s="60" t="s">
        <v>28</v>
      </c>
      <c r="J5" s="60"/>
      <c r="K5" s="60" t="s">
        <v>29</v>
      </c>
      <c r="L5" s="60"/>
      <c r="M5" s="60" t="s">
        <v>30</v>
      </c>
      <c r="N5" s="60"/>
      <c r="O5" s="78"/>
      <c r="P5" s="78"/>
      <c r="Q5" s="78"/>
      <c r="R5" s="78"/>
    </row>
    <row r="6" s="2" customFormat="1" ht="36" spans="1:18">
      <c r="A6" s="78"/>
      <c r="B6" s="78"/>
      <c r="C6" s="78"/>
      <c r="D6" s="78"/>
      <c r="E6" s="78"/>
      <c r="F6" s="78"/>
      <c r="G6" s="78"/>
      <c r="H6" s="79"/>
      <c r="I6" s="62" t="s">
        <v>31</v>
      </c>
      <c r="J6" s="62" t="s">
        <v>32</v>
      </c>
      <c r="K6" s="62" t="s">
        <v>31</v>
      </c>
      <c r="L6" s="62" t="s">
        <v>32</v>
      </c>
      <c r="M6" s="62" t="s">
        <v>31</v>
      </c>
      <c r="N6" s="62" t="s">
        <v>32</v>
      </c>
      <c r="O6" s="78"/>
      <c r="P6" s="78"/>
      <c r="Q6" s="78"/>
      <c r="R6" s="78"/>
    </row>
    <row r="7" s="71" customFormat="1" ht="24" customHeight="1" spans="1:18">
      <c r="A7" s="80"/>
      <c r="B7" s="80" t="s">
        <v>33</v>
      </c>
      <c r="C7" s="80"/>
      <c r="D7" s="80"/>
      <c r="E7" s="80"/>
      <c r="F7" s="80"/>
      <c r="G7" s="80"/>
      <c r="H7" s="81">
        <f>H8+H16</f>
        <v>5784.64</v>
      </c>
      <c r="I7" s="81">
        <f t="shared" ref="I7:N7" si="0">I8+I16</f>
        <v>1003.5</v>
      </c>
      <c r="J7" s="81">
        <f t="shared" si="0"/>
        <v>0</v>
      </c>
      <c r="K7" s="81">
        <f t="shared" si="0"/>
        <v>3198.12</v>
      </c>
      <c r="L7" s="81">
        <f t="shared" si="0"/>
        <v>1583.02</v>
      </c>
      <c r="M7" s="81">
        <f t="shared" si="0"/>
        <v>0</v>
      </c>
      <c r="N7" s="81">
        <f t="shared" si="0"/>
        <v>0</v>
      </c>
      <c r="O7" s="80"/>
      <c r="P7" s="80"/>
      <c r="Q7" s="80"/>
      <c r="R7" s="80"/>
    </row>
    <row r="8" s="72" customFormat="1" ht="24" customHeight="1" spans="1:18">
      <c r="A8" s="67" t="s">
        <v>34</v>
      </c>
      <c r="B8" s="67" t="s">
        <v>35</v>
      </c>
      <c r="C8" s="67"/>
      <c r="D8" s="67"/>
      <c r="E8" s="67"/>
      <c r="F8" s="67"/>
      <c r="G8" s="67"/>
      <c r="H8" s="82">
        <f>SUM(I8:N8)</f>
        <v>3198.12</v>
      </c>
      <c r="I8" s="85">
        <f>SUM(I9:I14)</f>
        <v>0</v>
      </c>
      <c r="J8" s="85">
        <f>SUM(J9:J14)</f>
        <v>0</v>
      </c>
      <c r="K8" s="85">
        <f>SUM(K9:K14)</f>
        <v>3198.12</v>
      </c>
      <c r="L8" s="85">
        <f>SUM(L9:L14)</f>
        <v>0</v>
      </c>
      <c r="M8" s="85">
        <f>SUM(M9:M14)</f>
        <v>0</v>
      </c>
      <c r="N8" s="85">
        <f>SUM(N9:N14)</f>
        <v>0</v>
      </c>
      <c r="O8" s="92"/>
      <c r="P8" s="67"/>
      <c r="Q8" s="67"/>
      <c r="R8" s="67"/>
    </row>
    <row r="9" s="73" customFormat="1" ht="108" spans="1:18">
      <c r="A9" s="37">
        <v>56</v>
      </c>
      <c r="B9" s="37" t="s">
        <v>36</v>
      </c>
      <c r="C9" s="37" t="s">
        <v>37</v>
      </c>
      <c r="D9" s="37" t="s">
        <v>38</v>
      </c>
      <c r="E9" s="37" t="s">
        <v>39</v>
      </c>
      <c r="F9" s="37">
        <v>2020</v>
      </c>
      <c r="G9" s="37" t="s">
        <v>40</v>
      </c>
      <c r="H9" s="83">
        <f>SUM(I9:N9)</f>
        <v>128.87</v>
      </c>
      <c r="I9" s="83"/>
      <c r="J9" s="83"/>
      <c r="K9" s="83">
        <v>128.87</v>
      </c>
      <c r="L9" s="83"/>
      <c r="M9" s="83"/>
      <c r="N9" s="83"/>
      <c r="O9" s="37" t="s">
        <v>41</v>
      </c>
      <c r="P9" s="37" t="s">
        <v>42</v>
      </c>
      <c r="Q9" s="37" t="s">
        <v>43</v>
      </c>
      <c r="R9" s="37"/>
    </row>
    <row r="10" s="73" customFormat="1" ht="108" spans="1:18">
      <c r="A10" s="37">
        <f t="shared" ref="A10:A14" si="1">A9+1</f>
        <v>57</v>
      </c>
      <c r="B10" s="37" t="s">
        <v>44</v>
      </c>
      <c r="C10" s="37" t="s">
        <v>37</v>
      </c>
      <c r="D10" s="37" t="s">
        <v>45</v>
      </c>
      <c r="E10" s="37" t="s">
        <v>46</v>
      </c>
      <c r="F10" s="37">
        <v>2020</v>
      </c>
      <c r="G10" s="37" t="s">
        <v>47</v>
      </c>
      <c r="H10" s="83">
        <f>SUM(I10:N10)</f>
        <v>319.25</v>
      </c>
      <c r="I10" s="83"/>
      <c r="J10" s="83"/>
      <c r="K10" s="83">
        <v>319.25</v>
      </c>
      <c r="L10" s="83"/>
      <c r="M10" s="83"/>
      <c r="N10" s="83"/>
      <c r="O10" s="37" t="s">
        <v>48</v>
      </c>
      <c r="P10" s="37" t="s">
        <v>49</v>
      </c>
      <c r="Q10" s="37" t="s">
        <v>50</v>
      </c>
      <c r="R10" s="37"/>
    </row>
    <row r="11" s="73" customFormat="1" ht="96" spans="1:18">
      <c r="A11" s="37">
        <f t="shared" si="1"/>
        <v>58</v>
      </c>
      <c r="B11" s="37" t="s">
        <v>51</v>
      </c>
      <c r="C11" s="37" t="s">
        <v>37</v>
      </c>
      <c r="D11" s="37" t="s">
        <v>52</v>
      </c>
      <c r="E11" s="37" t="s">
        <v>53</v>
      </c>
      <c r="F11" s="37">
        <v>2020</v>
      </c>
      <c r="G11" s="37" t="s">
        <v>54</v>
      </c>
      <c r="H11" s="83">
        <f>SUM(I11:N11)</f>
        <v>800</v>
      </c>
      <c r="I11" s="83"/>
      <c r="J11" s="83"/>
      <c r="K11" s="83">
        <v>800</v>
      </c>
      <c r="L11" s="83"/>
      <c r="M11" s="83"/>
      <c r="N11" s="83"/>
      <c r="O11" s="37" t="s">
        <v>55</v>
      </c>
      <c r="P11" s="37" t="s">
        <v>56</v>
      </c>
      <c r="Q11" s="37" t="s">
        <v>57</v>
      </c>
      <c r="R11" s="37"/>
    </row>
    <row r="12" s="73" customFormat="1" ht="48" spans="1:18">
      <c r="A12" s="37">
        <f t="shared" si="1"/>
        <v>59</v>
      </c>
      <c r="B12" s="37" t="s">
        <v>58</v>
      </c>
      <c r="C12" s="37" t="s">
        <v>37</v>
      </c>
      <c r="D12" s="37" t="s">
        <v>59</v>
      </c>
      <c r="E12" s="37" t="s">
        <v>60</v>
      </c>
      <c r="F12" s="37">
        <v>2020</v>
      </c>
      <c r="G12" s="37" t="s">
        <v>61</v>
      </c>
      <c r="H12" s="83">
        <f>SUM(I12:N12)</f>
        <v>100</v>
      </c>
      <c r="I12" s="83"/>
      <c r="J12" s="83"/>
      <c r="K12" s="83">
        <v>100</v>
      </c>
      <c r="L12" s="83"/>
      <c r="M12" s="83"/>
      <c r="N12" s="83"/>
      <c r="O12" s="37" t="s">
        <v>62</v>
      </c>
      <c r="P12" s="37" t="s">
        <v>63</v>
      </c>
      <c r="Q12" s="37" t="s">
        <v>57</v>
      </c>
      <c r="R12" s="37"/>
    </row>
    <row r="13" s="73" customFormat="1" ht="84" spans="1:18">
      <c r="A13" s="37">
        <f t="shared" si="1"/>
        <v>60</v>
      </c>
      <c r="B13" s="37" t="s">
        <v>64</v>
      </c>
      <c r="C13" s="37" t="s">
        <v>37</v>
      </c>
      <c r="D13" s="37" t="s">
        <v>65</v>
      </c>
      <c r="E13" s="37" t="s">
        <v>66</v>
      </c>
      <c r="F13" s="37">
        <v>2020</v>
      </c>
      <c r="G13" s="37" t="s">
        <v>67</v>
      </c>
      <c r="H13" s="83">
        <f>SUM(I13:N13)</f>
        <v>1250</v>
      </c>
      <c r="I13" s="83"/>
      <c r="J13" s="83"/>
      <c r="K13" s="83">
        <v>1250</v>
      </c>
      <c r="L13" s="83"/>
      <c r="M13" s="83"/>
      <c r="N13" s="83"/>
      <c r="O13" s="37" t="s">
        <v>48</v>
      </c>
      <c r="P13" s="37" t="s">
        <v>68</v>
      </c>
      <c r="Q13" s="37" t="s">
        <v>43</v>
      </c>
      <c r="R13" s="37"/>
    </row>
    <row r="14" s="73" customFormat="1" ht="72" spans="1:18">
      <c r="A14" s="37">
        <f t="shared" si="1"/>
        <v>61</v>
      </c>
      <c r="B14" s="37" t="s">
        <v>69</v>
      </c>
      <c r="C14" s="37" t="s">
        <v>37</v>
      </c>
      <c r="D14" s="37" t="s">
        <v>70</v>
      </c>
      <c r="E14" s="37" t="s">
        <v>71</v>
      </c>
      <c r="F14" s="37">
        <v>2020</v>
      </c>
      <c r="G14" s="37" t="s">
        <v>72</v>
      </c>
      <c r="H14" s="83">
        <f>SUM(I14:N14)</f>
        <v>600</v>
      </c>
      <c r="I14" s="83"/>
      <c r="J14" s="83"/>
      <c r="K14" s="83">
        <v>600</v>
      </c>
      <c r="L14" s="83"/>
      <c r="M14" s="83"/>
      <c r="N14" s="83"/>
      <c r="O14" s="37" t="s">
        <v>73</v>
      </c>
      <c r="P14" s="37" t="s">
        <v>74</v>
      </c>
      <c r="Q14" s="37" t="s">
        <v>43</v>
      </c>
      <c r="R14" s="37"/>
    </row>
    <row r="15" s="74" customFormat="1" ht="12" spans="1:18">
      <c r="A15" s="84"/>
      <c r="B15" s="84" t="s">
        <v>13</v>
      </c>
      <c r="C15" s="84"/>
      <c r="D15" s="84"/>
      <c r="E15" s="84"/>
      <c r="F15" s="84"/>
      <c r="G15" s="84"/>
      <c r="H15" s="65">
        <f>SUM(I15:N15)</f>
        <v>3198.12</v>
      </c>
      <c r="I15" s="65">
        <f t="shared" ref="I15:N15" si="2">SUM(I9:I14)</f>
        <v>0</v>
      </c>
      <c r="J15" s="65">
        <f t="shared" si="2"/>
        <v>0</v>
      </c>
      <c r="K15" s="65">
        <f t="shared" si="2"/>
        <v>3198.12</v>
      </c>
      <c r="L15" s="65">
        <f t="shared" si="2"/>
        <v>0</v>
      </c>
      <c r="M15" s="65">
        <f t="shared" si="2"/>
        <v>0</v>
      </c>
      <c r="N15" s="65">
        <f t="shared" si="2"/>
        <v>0</v>
      </c>
      <c r="O15" s="84"/>
      <c r="P15" s="84"/>
      <c r="Q15" s="84"/>
      <c r="R15" s="84"/>
    </row>
    <row r="16" s="72" customFormat="1" ht="24" spans="1:18">
      <c r="A16" s="67" t="s">
        <v>75</v>
      </c>
      <c r="B16" s="67" t="s">
        <v>76</v>
      </c>
      <c r="C16" s="67"/>
      <c r="D16" s="67"/>
      <c r="E16" s="67"/>
      <c r="F16" s="67"/>
      <c r="G16" s="67"/>
      <c r="H16" s="85">
        <f>SUM(H17:H22)</f>
        <v>2586.52</v>
      </c>
      <c r="I16" s="85">
        <f t="shared" ref="I16:N16" si="3">SUM(I17:I22)</f>
        <v>1003.5</v>
      </c>
      <c r="J16" s="85">
        <f t="shared" si="3"/>
        <v>0</v>
      </c>
      <c r="K16" s="85">
        <f t="shared" si="3"/>
        <v>0</v>
      </c>
      <c r="L16" s="85">
        <f t="shared" si="3"/>
        <v>1583.02</v>
      </c>
      <c r="M16" s="85">
        <f t="shared" si="3"/>
        <v>0</v>
      </c>
      <c r="N16" s="85">
        <f t="shared" si="3"/>
        <v>0</v>
      </c>
      <c r="O16" s="67"/>
      <c r="P16" s="67"/>
      <c r="Q16" s="67"/>
      <c r="R16" s="67"/>
    </row>
    <row r="17" s="73" customFormat="1" ht="84" spans="1:18">
      <c r="A17" s="37">
        <v>159</v>
      </c>
      <c r="B17" s="37" t="s">
        <v>77</v>
      </c>
      <c r="C17" s="37" t="s">
        <v>37</v>
      </c>
      <c r="D17" s="37" t="s">
        <v>78</v>
      </c>
      <c r="E17" s="37" t="s">
        <v>79</v>
      </c>
      <c r="F17" s="37">
        <v>2020</v>
      </c>
      <c r="G17" s="86" t="s">
        <v>80</v>
      </c>
      <c r="H17" s="83">
        <f>SUM(J17:N17)</f>
        <v>526.8</v>
      </c>
      <c r="I17" s="93"/>
      <c r="J17" s="94"/>
      <c r="K17" s="94"/>
      <c r="L17" s="83">
        <v>526.8</v>
      </c>
      <c r="M17" s="94"/>
      <c r="N17" s="94"/>
      <c r="O17" s="37" t="s">
        <v>81</v>
      </c>
      <c r="P17" s="37" t="s">
        <v>82</v>
      </c>
      <c r="Q17" s="37" t="s">
        <v>50</v>
      </c>
      <c r="R17" s="37"/>
    </row>
    <row r="18" s="73" customFormat="1" ht="84" spans="1:18">
      <c r="A18" s="37">
        <f t="shared" ref="A18:A22" si="4">A17+1</f>
        <v>160</v>
      </c>
      <c r="B18" s="37" t="s">
        <v>83</v>
      </c>
      <c r="C18" s="37" t="s">
        <v>37</v>
      </c>
      <c r="D18" s="37" t="s">
        <v>84</v>
      </c>
      <c r="E18" s="37" t="s">
        <v>85</v>
      </c>
      <c r="F18" s="37">
        <v>2020</v>
      </c>
      <c r="G18" s="86" t="s">
        <v>86</v>
      </c>
      <c r="H18" s="83">
        <f>SUM(J18:N18)</f>
        <v>350</v>
      </c>
      <c r="I18" s="93"/>
      <c r="J18" s="94"/>
      <c r="K18" s="94"/>
      <c r="L18" s="83">
        <v>350</v>
      </c>
      <c r="M18" s="94"/>
      <c r="N18" s="94"/>
      <c r="O18" s="37" t="s">
        <v>87</v>
      </c>
      <c r="P18" s="37" t="s">
        <v>88</v>
      </c>
      <c r="Q18" s="37" t="s">
        <v>50</v>
      </c>
      <c r="R18" s="37"/>
    </row>
    <row r="19" s="73" customFormat="1" ht="48" spans="1:18">
      <c r="A19" s="37">
        <f t="shared" si="4"/>
        <v>161</v>
      </c>
      <c r="B19" s="37" t="s">
        <v>89</v>
      </c>
      <c r="C19" s="37" t="s">
        <v>37</v>
      </c>
      <c r="D19" s="37" t="s">
        <v>90</v>
      </c>
      <c r="E19" s="86" t="s">
        <v>91</v>
      </c>
      <c r="F19" s="37">
        <v>2020</v>
      </c>
      <c r="G19" s="86" t="s">
        <v>92</v>
      </c>
      <c r="H19" s="83">
        <f>SUM(I19:N19)</f>
        <v>139.5</v>
      </c>
      <c r="I19" s="83">
        <v>139.5</v>
      </c>
      <c r="J19" s="94"/>
      <c r="K19" s="94"/>
      <c r="L19" s="94"/>
      <c r="M19" s="94"/>
      <c r="N19" s="94"/>
      <c r="O19" s="37" t="s">
        <v>93</v>
      </c>
      <c r="P19" s="37" t="s">
        <v>94</v>
      </c>
      <c r="Q19" s="37" t="s">
        <v>50</v>
      </c>
      <c r="R19" s="37"/>
    </row>
    <row r="20" s="73" customFormat="1" ht="72" spans="1:18">
      <c r="A20" s="37">
        <f t="shared" si="4"/>
        <v>162</v>
      </c>
      <c r="B20" s="37" t="s">
        <v>95</v>
      </c>
      <c r="C20" s="37" t="s">
        <v>37</v>
      </c>
      <c r="D20" s="37" t="s">
        <v>96</v>
      </c>
      <c r="E20" s="37" t="s">
        <v>97</v>
      </c>
      <c r="F20" s="37">
        <v>2020</v>
      </c>
      <c r="G20" s="86" t="s">
        <v>98</v>
      </c>
      <c r="H20" s="83">
        <f>SUM(J20:N20)</f>
        <v>370.22</v>
      </c>
      <c r="I20" s="93"/>
      <c r="J20" s="94"/>
      <c r="K20" s="94"/>
      <c r="L20" s="83">
        <v>370.22</v>
      </c>
      <c r="M20" s="94"/>
      <c r="N20" s="94"/>
      <c r="O20" s="37" t="s">
        <v>99</v>
      </c>
      <c r="P20" s="37" t="s">
        <v>100</v>
      </c>
      <c r="Q20" s="37" t="s">
        <v>50</v>
      </c>
      <c r="R20" s="37"/>
    </row>
    <row r="21" s="73" customFormat="1" ht="48" spans="1:18">
      <c r="A21" s="37">
        <f t="shared" si="4"/>
        <v>163</v>
      </c>
      <c r="B21" s="37" t="s">
        <v>101</v>
      </c>
      <c r="C21" s="37" t="s">
        <v>37</v>
      </c>
      <c r="D21" s="37" t="s">
        <v>84</v>
      </c>
      <c r="E21" s="37" t="s">
        <v>102</v>
      </c>
      <c r="F21" s="37">
        <v>2020</v>
      </c>
      <c r="G21" s="86" t="s">
        <v>103</v>
      </c>
      <c r="H21" s="83">
        <f>SUM(J21:N21)</f>
        <v>336</v>
      </c>
      <c r="I21" s="93"/>
      <c r="J21" s="94"/>
      <c r="K21" s="94"/>
      <c r="L21" s="83">
        <v>336</v>
      </c>
      <c r="M21" s="94"/>
      <c r="N21" s="94"/>
      <c r="O21" s="37" t="s">
        <v>104</v>
      </c>
      <c r="P21" s="37" t="s">
        <v>105</v>
      </c>
      <c r="Q21" s="37" t="s">
        <v>50</v>
      </c>
      <c r="R21" s="37"/>
    </row>
    <row r="22" s="73" customFormat="1" ht="72" spans="1:18">
      <c r="A22" s="37">
        <f t="shared" si="4"/>
        <v>164</v>
      </c>
      <c r="B22" s="37" t="s">
        <v>106</v>
      </c>
      <c r="C22" s="37" t="s">
        <v>37</v>
      </c>
      <c r="D22" s="37" t="s">
        <v>107</v>
      </c>
      <c r="E22" s="37" t="s">
        <v>108</v>
      </c>
      <c r="F22" s="37">
        <v>2020</v>
      </c>
      <c r="G22" s="86" t="s">
        <v>109</v>
      </c>
      <c r="H22" s="83">
        <f>SUM(I22:N22)</f>
        <v>864</v>
      </c>
      <c r="I22" s="83">
        <v>864</v>
      </c>
      <c r="J22" s="94"/>
      <c r="K22" s="94"/>
      <c r="L22" s="94"/>
      <c r="M22" s="94"/>
      <c r="N22" s="94"/>
      <c r="O22" s="37" t="s">
        <v>110</v>
      </c>
      <c r="P22" s="37" t="s">
        <v>111</v>
      </c>
      <c r="Q22" s="37" t="s">
        <v>50</v>
      </c>
      <c r="R22" s="37"/>
    </row>
    <row r="23" s="74" customFormat="1" ht="12" spans="1:18">
      <c r="A23" s="84"/>
      <c r="B23" s="84" t="s">
        <v>13</v>
      </c>
      <c r="C23" s="84"/>
      <c r="D23" s="84"/>
      <c r="E23" s="84"/>
      <c r="F23" s="84"/>
      <c r="G23" s="87"/>
      <c r="H23" s="65">
        <f>SUM(I23:N23)</f>
        <v>2586.52</v>
      </c>
      <c r="I23" s="65">
        <f t="shared" ref="I23:N23" si="5">SUM(I17:I22)</f>
        <v>1003.5</v>
      </c>
      <c r="J23" s="65">
        <f t="shared" si="5"/>
        <v>0</v>
      </c>
      <c r="K23" s="65">
        <f t="shared" si="5"/>
        <v>0</v>
      </c>
      <c r="L23" s="65">
        <f t="shared" si="5"/>
        <v>1583.02</v>
      </c>
      <c r="M23" s="65">
        <f t="shared" si="5"/>
        <v>0</v>
      </c>
      <c r="N23" s="65">
        <f t="shared" si="5"/>
        <v>0</v>
      </c>
      <c r="O23" s="84"/>
      <c r="P23" s="84"/>
      <c r="Q23" s="84"/>
      <c r="R23" s="84"/>
    </row>
    <row r="24" spans="1:18">
      <c r="A24" s="88"/>
      <c r="B24" s="88"/>
      <c r="C24" s="88"/>
      <c r="D24" s="88"/>
      <c r="E24" s="88"/>
      <c r="F24" s="88"/>
      <c r="G24" s="88"/>
      <c r="H24" s="89"/>
      <c r="I24" s="89"/>
      <c r="J24" s="89"/>
      <c r="K24" s="89"/>
      <c r="L24" s="89"/>
      <c r="M24" s="89"/>
      <c r="N24" s="89"/>
      <c r="O24" s="88"/>
      <c r="P24" s="88"/>
      <c r="Q24" s="88"/>
      <c r="R24" s="88"/>
    </row>
  </sheetData>
  <mergeCells count="11">
    <mergeCell ref="A1:B1"/>
    <mergeCell ref="A2:R2"/>
    <mergeCell ref="B3:D3"/>
    <mergeCell ref="E3:F3"/>
    <mergeCell ref="O3:R3"/>
    <mergeCell ref="H4:N4"/>
    <mergeCell ref="I5:J5"/>
    <mergeCell ref="K5:L5"/>
    <mergeCell ref="M5:N5"/>
    <mergeCell ref="A24:R24"/>
    <mergeCell ref="H5:H6"/>
  </mergeCells>
  <pageMargins left="0.235416666666667" right="0.196527777777778" top="0.393055555555556" bottom="0.196527777777778" header="0.297916666666667" footer="0.297916666666667"/>
  <pageSetup paperSize="9" scale="70" fitToHeight="0" orientation="landscape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4"/>
  <sheetViews>
    <sheetView workbookViewId="0">
      <pane ySplit="8" topLeftCell="A9" activePane="bottomLeft" state="frozen"/>
      <selection/>
      <selection pane="bottomLeft" activeCell="I9" sqref="I9"/>
    </sheetView>
  </sheetViews>
  <sheetFormatPr defaultColWidth="9" defaultRowHeight="13.5"/>
  <cols>
    <col min="1" max="4" width="9" style="7"/>
    <col min="5" max="5" width="25.5" style="7" customWidth="1"/>
    <col min="6" max="6" width="9" style="7"/>
    <col min="7" max="7" width="11.875" style="7" customWidth="1"/>
    <col min="8" max="9" width="9" style="8" customWidth="1"/>
    <col min="10" max="14" width="9" style="7" customWidth="1"/>
    <col min="15" max="15" width="9" style="7"/>
    <col min="16" max="16" width="9.375" style="7"/>
    <col min="17" max="16384" width="9" style="7"/>
  </cols>
  <sheetData>
    <row r="1" s="1" customFormat="1" spans="1:18">
      <c r="A1" s="9" t="s">
        <v>112</v>
      </c>
      <c r="B1" s="9"/>
      <c r="H1" s="10"/>
      <c r="I1" s="10"/>
      <c r="J1" s="53"/>
      <c r="K1" s="53"/>
      <c r="L1" s="53"/>
      <c r="M1" s="53"/>
      <c r="N1" s="53"/>
      <c r="O1" s="53"/>
      <c r="P1" s="53"/>
      <c r="Q1" s="53"/>
      <c r="R1" s="53"/>
    </row>
    <row r="2" s="2" customFormat="1" ht="25.5" spans="1:18">
      <c r="A2" s="11" t="s">
        <v>113</v>
      </c>
      <c r="B2" s="11"/>
      <c r="C2" s="11"/>
      <c r="D2" s="11"/>
      <c r="E2" s="11"/>
      <c r="F2" s="11"/>
      <c r="G2" s="11"/>
      <c r="H2" s="12"/>
      <c r="I2" s="12"/>
      <c r="J2" s="54"/>
      <c r="K2" s="54"/>
      <c r="L2" s="54"/>
      <c r="M2" s="54"/>
      <c r="N2" s="54"/>
      <c r="O2" s="54"/>
      <c r="P2" s="54"/>
      <c r="Q2" s="54"/>
      <c r="R2" s="54"/>
    </row>
    <row r="3" s="1" customFormat="1" ht="14.25" spans="1:18">
      <c r="A3" s="13"/>
      <c r="B3" s="13"/>
      <c r="C3" s="13"/>
      <c r="D3" s="13"/>
      <c r="E3" s="13"/>
      <c r="F3" s="13"/>
      <c r="G3" s="13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</row>
    <row r="4" s="3" customFormat="1" ht="11" customHeight="1" spans="2:18">
      <c r="B4" s="15" t="s">
        <v>114</v>
      </c>
      <c r="C4" s="15"/>
      <c r="D4" s="15"/>
      <c r="E4" s="15"/>
      <c r="F4" s="15"/>
      <c r="H4" s="16"/>
      <c r="I4" s="55"/>
      <c r="J4" s="56"/>
      <c r="K4" s="56"/>
      <c r="L4" s="56"/>
      <c r="M4" s="56"/>
      <c r="N4" s="56"/>
      <c r="O4" s="57" t="s">
        <v>2</v>
      </c>
      <c r="P4" s="57"/>
      <c r="Q4" s="57"/>
      <c r="R4" s="57"/>
    </row>
    <row r="5" s="2" customFormat="1" spans="1:18">
      <c r="A5" s="17" t="s">
        <v>17</v>
      </c>
      <c r="B5" s="18" t="s">
        <v>18</v>
      </c>
      <c r="C5" s="19" t="s">
        <v>3</v>
      </c>
      <c r="D5" s="20" t="s">
        <v>19</v>
      </c>
      <c r="E5" s="17" t="s">
        <v>20</v>
      </c>
      <c r="F5" s="17" t="s">
        <v>21</v>
      </c>
      <c r="G5" s="17" t="s">
        <v>22</v>
      </c>
      <c r="H5" s="21" t="s">
        <v>23</v>
      </c>
      <c r="I5" s="58"/>
      <c r="J5" s="59"/>
      <c r="K5" s="59"/>
      <c r="L5" s="59"/>
      <c r="M5" s="59"/>
      <c r="N5" s="59"/>
      <c r="O5" s="17" t="s">
        <v>115</v>
      </c>
      <c r="P5" s="17" t="s">
        <v>25</v>
      </c>
      <c r="Q5" s="17" t="s">
        <v>26</v>
      </c>
      <c r="R5" s="17" t="s">
        <v>27</v>
      </c>
    </row>
    <row r="6" s="2" customFormat="1" spans="1:18">
      <c r="A6" s="22"/>
      <c r="B6" s="23"/>
      <c r="C6" s="24"/>
      <c r="D6" s="25"/>
      <c r="E6" s="22"/>
      <c r="F6" s="22"/>
      <c r="G6" s="22"/>
      <c r="H6" s="26" t="s">
        <v>10</v>
      </c>
      <c r="I6" s="60" t="s">
        <v>28</v>
      </c>
      <c r="J6" s="61"/>
      <c r="K6" s="61" t="s">
        <v>29</v>
      </c>
      <c r="L6" s="61"/>
      <c r="M6" s="61" t="s">
        <v>30</v>
      </c>
      <c r="N6" s="61"/>
      <c r="O6" s="22"/>
      <c r="P6" s="22"/>
      <c r="Q6" s="22"/>
      <c r="R6" s="22"/>
    </row>
    <row r="7" s="2" customFormat="1" ht="24" spans="1:18">
      <c r="A7" s="27"/>
      <c r="B7" s="28"/>
      <c r="C7" s="29"/>
      <c r="D7" s="30"/>
      <c r="E7" s="27"/>
      <c r="F7" s="27"/>
      <c r="G7" s="27"/>
      <c r="H7" s="31"/>
      <c r="I7" s="62" t="s">
        <v>31</v>
      </c>
      <c r="J7" s="63" t="s">
        <v>32</v>
      </c>
      <c r="K7" s="63" t="s">
        <v>31</v>
      </c>
      <c r="L7" s="63" t="s">
        <v>32</v>
      </c>
      <c r="M7" s="63" t="s">
        <v>31</v>
      </c>
      <c r="N7" s="63" t="s">
        <v>32</v>
      </c>
      <c r="O7" s="27"/>
      <c r="P7" s="27"/>
      <c r="Q7" s="27"/>
      <c r="R7" s="22"/>
    </row>
    <row r="8" s="3" customFormat="1" ht="27" customHeight="1" spans="1:18">
      <c r="A8" s="32"/>
      <c r="B8" s="33" t="s">
        <v>116</v>
      </c>
      <c r="C8" s="34"/>
      <c r="D8" s="35"/>
      <c r="E8" s="32"/>
      <c r="F8" s="32"/>
      <c r="G8" s="32"/>
      <c r="H8" s="36">
        <f>SUM(H9:H20)</f>
        <v>271.61</v>
      </c>
      <c r="I8" s="36">
        <f t="shared" ref="I8:N8" si="0">SUM(I9:I20)</f>
        <v>0</v>
      </c>
      <c r="J8" s="36">
        <f t="shared" si="0"/>
        <v>271.61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2"/>
      <c r="P8" s="32"/>
      <c r="Q8" s="66"/>
      <c r="R8" s="67"/>
    </row>
    <row r="9" s="4" customFormat="1" ht="60" spans="1:19">
      <c r="A9" s="4">
        <v>106</v>
      </c>
      <c r="B9" s="37" t="s">
        <v>117</v>
      </c>
      <c r="C9" s="38" t="s">
        <v>118</v>
      </c>
      <c r="D9" s="39" t="s">
        <v>119</v>
      </c>
      <c r="E9" s="37" t="s">
        <v>120</v>
      </c>
      <c r="F9" s="37" t="s">
        <v>121</v>
      </c>
      <c r="G9" s="37" t="s">
        <v>122</v>
      </c>
      <c r="H9" s="40">
        <v>19.91</v>
      </c>
      <c r="I9" s="40"/>
      <c r="J9" s="40">
        <v>19.91</v>
      </c>
      <c r="K9" s="39"/>
      <c r="L9" s="39"/>
      <c r="M9" s="39"/>
      <c r="N9" s="39"/>
      <c r="O9" s="37" t="s">
        <v>123</v>
      </c>
      <c r="P9" s="37" t="s">
        <v>123</v>
      </c>
      <c r="Q9" s="37" t="s">
        <v>50</v>
      </c>
      <c r="R9" s="39"/>
      <c r="S9" s="68"/>
    </row>
    <row r="10" s="4" customFormat="1" ht="48" spans="1:19">
      <c r="A10" s="37">
        <f t="shared" ref="A10:A20" si="1">A9+1</f>
        <v>107</v>
      </c>
      <c r="B10" s="37" t="s">
        <v>124</v>
      </c>
      <c r="C10" s="38" t="s">
        <v>118</v>
      </c>
      <c r="D10" s="39" t="s">
        <v>119</v>
      </c>
      <c r="E10" s="37" t="s">
        <v>125</v>
      </c>
      <c r="F10" s="37" t="s">
        <v>121</v>
      </c>
      <c r="G10" s="37" t="s">
        <v>126</v>
      </c>
      <c r="H10" s="40">
        <v>21.51</v>
      </c>
      <c r="I10" s="40"/>
      <c r="J10" s="40">
        <v>21.51</v>
      </c>
      <c r="K10" s="39"/>
      <c r="L10" s="39"/>
      <c r="M10" s="39"/>
      <c r="N10" s="39"/>
      <c r="O10" s="37" t="s">
        <v>127</v>
      </c>
      <c r="P10" s="37" t="s">
        <v>127</v>
      </c>
      <c r="Q10" s="37" t="s">
        <v>50</v>
      </c>
      <c r="R10" s="39"/>
      <c r="S10" s="68"/>
    </row>
    <row r="11" s="4" customFormat="1" ht="60" spans="1:19">
      <c r="A11" s="37">
        <f t="shared" si="1"/>
        <v>108</v>
      </c>
      <c r="B11" s="37" t="s">
        <v>128</v>
      </c>
      <c r="C11" s="38" t="s">
        <v>118</v>
      </c>
      <c r="D11" s="39" t="s">
        <v>129</v>
      </c>
      <c r="E11" s="37" t="s">
        <v>130</v>
      </c>
      <c r="F11" s="37" t="s">
        <v>121</v>
      </c>
      <c r="G11" s="37" t="s">
        <v>131</v>
      </c>
      <c r="H11" s="41">
        <v>19.91</v>
      </c>
      <c r="I11" s="41"/>
      <c r="J11" s="41">
        <v>19.91</v>
      </c>
      <c r="K11" s="39"/>
      <c r="L11" s="39"/>
      <c r="M11" s="39"/>
      <c r="N11" s="39"/>
      <c r="O11" s="37" t="s">
        <v>132</v>
      </c>
      <c r="P11" s="37" t="s">
        <v>132</v>
      </c>
      <c r="Q11" s="37" t="s">
        <v>50</v>
      </c>
      <c r="R11" s="39"/>
      <c r="S11" s="68"/>
    </row>
    <row r="12" s="5" customFormat="1" ht="48" spans="1:16384">
      <c r="A12" s="37">
        <f t="shared" si="1"/>
        <v>109</v>
      </c>
      <c r="B12" s="37" t="s">
        <v>133</v>
      </c>
      <c r="C12" s="38" t="s">
        <v>118</v>
      </c>
      <c r="D12" s="39" t="s">
        <v>129</v>
      </c>
      <c r="E12" s="37" t="s">
        <v>134</v>
      </c>
      <c r="F12" s="37" t="s">
        <v>121</v>
      </c>
      <c r="G12" s="37" t="s">
        <v>135</v>
      </c>
      <c r="H12" s="41">
        <v>17.46</v>
      </c>
      <c r="I12" s="41"/>
      <c r="J12" s="41">
        <v>17.46</v>
      </c>
      <c r="K12" s="43"/>
      <c r="L12" s="43"/>
      <c r="M12" s="43"/>
      <c r="N12" s="43"/>
      <c r="O12" s="37" t="s">
        <v>136</v>
      </c>
      <c r="P12" s="37" t="s">
        <v>136</v>
      </c>
      <c r="Q12" s="37" t="s">
        <v>50</v>
      </c>
      <c r="R12" s="43"/>
      <c r="S12" s="6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s="5" customFormat="1" ht="72" spans="1:16384">
      <c r="A13" s="37">
        <f t="shared" si="1"/>
        <v>110</v>
      </c>
      <c r="B13" s="37" t="s">
        <v>137</v>
      </c>
      <c r="C13" s="38" t="s">
        <v>118</v>
      </c>
      <c r="D13" s="42" t="s">
        <v>138</v>
      </c>
      <c r="E13" s="37" t="s">
        <v>139</v>
      </c>
      <c r="F13" s="37" t="s">
        <v>121</v>
      </c>
      <c r="G13" s="37" t="s">
        <v>140</v>
      </c>
      <c r="H13" s="40">
        <v>7.4</v>
      </c>
      <c r="I13" s="40"/>
      <c r="J13" s="40">
        <v>7.4</v>
      </c>
      <c r="K13" s="43"/>
      <c r="L13" s="43"/>
      <c r="M13" s="43"/>
      <c r="N13" s="43"/>
      <c r="O13" s="37" t="s">
        <v>141</v>
      </c>
      <c r="P13" s="37" t="s">
        <v>141</v>
      </c>
      <c r="Q13" s="37" t="s">
        <v>50</v>
      </c>
      <c r="R13" s="43"/>
      <c r="S13" s="6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s="5" customFormat="1" ht="60" spans="1:16384">
      <c r="A14" s="37">
        <f t="shared" si="1"/>
        <v>111</v>
      </c>
      <c r="B14" s="37" t="s">
        <v>142</v>
      </c>
      <c r="C14" s="38" t="s">
        <v>118</v>
      </c>
      <c r="D14" s="42" t="s">
        <v>138</v>
      </c>
      <c r="E14" s="37" t="s">
        <v>143</v>
      </c>
      <c r="F14" s="37" t="s">
        <v>121</v>
      </c>
      <c r="G14" s="37" t="s">
        <v>144</v>
      </c>
      <c r="H14" s="40">
        <v>9.87</v>
      </c>
      <c r="I14" s="40"/>
      <c r="J14" s="40">
        <v>9.87</v>
      </c>
      <c r="K14" s="43"/>
      <c r="L14" s="43"/>
      <c r="M14" s="43"/>
      <c r="N14" s="43"/>
      <c r="O14" s="37" t="s">
        <v>145</v>
      </c>
      <c r="P14" s="37" t="s">
        <v>145</v>
      </c>
      <c r="Q14" s="37" t="s">
        <v>50</v>
      </c>
      <c r="R14" s="43"/>
      <c r="S14" s="6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="5" customFormat="1" ht="84" spans="1:16384">
      <c r="A15" s="37">
        <f t="shared" si="1"/>
        <v>112</v>
      </c>
      <c r="B15" s="37" t="s">
        <v>146</v>
      </c>
      <c r="C15" s="38" t="s">
        <v>118</v>
      </c>
      <c r="D15" s="43" t="s">
        <v>147</v>
      </c>
      <c r="E15" s="37" t="s">
        <v>148</v>
      </c>
      <c r="F15" s="37" t="s">
        <v>121</v>
      </c>
      <c r="G15" s="37" t="s">
        <v>149</v>
      </c>
      <c r="H15" s="40">
        <v>15.45</v>
      </c>
      <c r="I15" s="40"/>
      <c r="J15" s="40">
        <v>15.45</v>
      </c>
      <c r="K15" s="43"/>
      <c r="L15" s="43"/>
      <c r="M15" s="43"/>
      <c r="N15" s="43"/>
      <c r="O15" s="37" t="s">
        <v>150</v>
      </c>
      <c r="P15" s="37" t="s">
        <v>150</v>
      </c>
      <c r="Q15" s="37" t="s">
        <v>50</v>
      </c>
      <c r="R15" s="43"/>
      <c r="S15" s="6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="5" customFormat="1" ht="48" spans="1:16384">
      <c r="A16" s="37">
        <f t="shared" si="1"/>
        <v>113</v>
      </c>
      <c r="B16" s="37" t="s">
        <v>151</v>
      </c>
      <c r="C16" s="38" t="s">
        <v>118</v>
      </c>
      <c r="D16" s="43" t="s">
        <v>152</v>
      </c>
      <c r="E16" s="37" t="s">
        <v>153</v>
      </c>
      <c r="F16" s="37" t="s">
        <v>121</v>
      </c>
      <c r="G16" s="37" t="s">
        <v>154</v>
      </c>
      <c r="H16" s="40">
        <v>12.55</v>
      </c>
      <c r="I16" s="40"/>
      <c r="J16" s="40">
        <v>12.55</v>
      </c>
      <c r="K16" s="43"/>
      <c r="L16" s="43"/>
      <c r="M16" s="43"/>
      <c r="N16" s="43"/>
      <c r="O16" s="37" t="s">
        <v>155</v>
      </c>
      <c r="P16" s="37" t="s">
        <v>155</v>
      </c>
      <c r="Q16" s="37" t="s">
        <v>50</v>
      </c>
      <c r="R16" s="43"/>
      <c r="S16" s="69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="5" customFormat="1" ht="48" spans="1:16384">
      <c r="A17" s="37">
        <f t="shared" si="1"/>
        <v>114</v>
      </c>
      <c r="B17" s="37" t="s">
        <v>156</v>
      </c>
      <c r="C17" s="38" t="s">
        <v>118</v>
      </c>
      <c r="D17" s="43" t="s">
        <v>152</v>
      </c>
      <c r="E17" s="37" t="s">
        <v>157</v>
      </c>
      <c r="F17" s="37" t="s">
        <v>121</v>
      </c>
      <c r="G17" s="37" t="s">
        <v>158</v>
      </c>
      <c r="H17" s="40">
        <v>22.45</v>
      </c>
      <c r="I17" s="40"/>
      <c r="J17" s="40">
        <v>22.45</v>
      </c>
      <c r="K17" s="43"/>
      <c r="L17" s="43"/>
      <c r="M17" s="43"/>
      <c r="N17" s="43"/>
      <c r="O17" s="37" t="s">
        <v>159</v>
      </c>
      <c r="P17" s="37" t="s">
        <v>159</v>
      </c>
      <c r="Q17" s="37" t="s">
        <v>50</v>
      </c>
      <c r="R17" s="43"/>
      <c r="S17" s="69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="5" customFormat="1" ht="45" spans="1:16384">
      <c r="A18" s="37">
        <f t="shared" si="1"/>
        <v>115</v>
      </c>
      <c r="B18" s="44" t="s">
        <v>160</v>
      </c>
      <c r="C18" s="38" t="s">
        <v>118</v>
      </c>
      <c r="D18" s="42" t="s">
        <v>161</v>
      </c>
      <c r="E18" s="45" t="s">
        <v>162</v>
      </c>
      <c r="F18" s="37" t="s">
        <v>121</v>
      </c>
      <c r="G18" s="37" t="s">
        <v>163</v>
      </c>
      <c r="H18" s="40">
        <v>43.37</v>
      </c>
      <c r="I18" s="40"/>
      <c r="J18" s="40">
        <v>43.37</v>
      </c>
      <c r="K18" s="43"/>
      <c r="L18" s="43"/>
      <c r="M18" s="43"/>
      <c r="N18" s="43"/>
      <c r="O18" s="64" t="s">
        <v>164</v>
      </c>
      <c r="P18" s="64" t="s">
        <v>164</v>
      </c>
      <c r="Q18" s="37" t="s">
        <v>50</v>
      </c>
      <c r="R18" s="43"/>
      <c r="S18" s="69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="5" customFormat="1" ht="36" spans="1:16384">
      <c r="A19" s="37">
        <f t="shared" si="1"/>
        <v>116</v>
      </c>
      <c r="B19" s="44" t="s">
        <v>165</v>
      </c>
      <c r="C19" s="38" t="s">
        <v>118</v>
      </c>
      <c r="D19" s="43" t="s">
        <v>166</v>
      </c>
      <c r="E19" s="46" t="s">
        <v>167</v>
      </c>
      <c r="F19" s="37" t="s">
        <v>121</v>
      </c>
      <c r="G19" s="37" t="s">
        <v>168</v>
      </c>
      <c r="H19" s="40">
        <v>48.51</v>
      </c>
      <c r="I19" s="40"/>
      <c r="J19" s="40">
        <v>48.51</v>
      </c>
      <c r="K19" s="43"/>
      <c r="L19" s="43"/>
      <c r="M19" s="43"/>
      <c r="N19" s="43"/>
      <c r="O19" s="64" t="s">
        <v>169</v>
      </c>
      <c r="P19" s="64" t="s">
        <v>169</v>
      </c>
      <c r="Q19" s="37" t="s">
        <v>50</v>
      </c>
      <c r="R19" s="43"/>
      <c r="S19" s="69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7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7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7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7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7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7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7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7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7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7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7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7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7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7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7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7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7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="5" customFormat="1" ht="72" spans="1:16384">
      <c r="A20" s="37">
        <f t="shared" si="1"/>
        <v>117</v>
      </c>
      <c r="B20" s="44" t="s">
        <v>170</v>
      </c>
      <c r="C20" s="38" t="s">
        <v>118</v>
      </c>
      <c r="D20" s="43" t="s">
        <v>166</v>
      </c>
      <c r="E20" s="46" t="s">
        <v>171</v>
      </c>
      <c r="F20" s="37" t="s">
        <v>121</v>
      </c>
      <c r="G20" s="37" t="s">
        <v>172</v>
      </c>
      <c r="H20" s="40">
        <v>33.22</v>
      </c>
      <c r="I20" s="40"/>
      <c r="J20" s="40">
        <v>33.22</v>
      </c>
      <c r="K20" s="43"/>
      <c r="L20" s="43"/>
      <c r="M20" s="43"/>
      <c r="N20" s="43"/>
      <c r="O20" s="64" t="s">
        <v>173</v>
      </c>
      <c r="P20" s="64" t="s">
        <v>173</v>
      </c>
      <c r="Q20" s="37" t="s">
        <v>50</v>
      </c>
      <c r="R20" s="43"/>
      <c r="S20" s="69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="6" customFormat="1" spans="1:16384">
      <c r="A21" s="47"/>
      <c r="B21" s="48" t="s">
        <v>13</v>
      </c>
      <c r="C21" s="49"/>
      <c r="D21" s="50"/>
      <c r="E21" s="50"/>
      <c r="F21" s="50"/>
      <c r="G21" s="50"/>
      <c r="H21" s="51">
        <f t="shared" ref="H21:N21" si="2">SUM(H9:H20)</f>
        <v>271.61</v>
      </c>
      <c r="I21" s="65">
        <f t="shared" si="2"/>
        <v>0</v>
      </c>
      <c r="J21" s="65">
        <f t="shared" si="2"/>
        <v>271.61</v>
      </c>
      <c r="K21" s="65">
        <f t="shared" si="2"/>
        <v>0</v>
      </c>
      <c r="L21" s="65">
        <f t="shared" si="2"/>
        <v>0</v>
      </c>
      <c r="M21" s="65">
        <f t="shared" si="2"/>
        <v>0</v>
      </c>
      <c r="N21" s="51">
        <f t="shared" si="2"/>
        <v>0</v>
      </c>
      <c r="O21" s="50"/>
      <c r="P21" s="50"/>
      <c r="Q21" s="50"/>
      <c r="R21" s="47"/>
      <c r="S21" s="70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4" customFormat="1" spans="8:9">
      <c r="H22" s="52"/>
      <c r="I22" s="52"/>
    </row>
    <row r="23" s="4" customFormat="1" spans="8:9">
      <c r="H23" s="52"/>
      <c r="I23" s="52"/>
    </row>
    <row r="24" s="4" customFormat="1" spans="8:9">
      <c r="H24" s="52"/>
      <c r="I24" s="52"/>
    </row>
  </sheetData>
  <mergeCells count="23">
    <mergeCell ref="A1:B1"/>
    <mergeCell ref="A2:R2"/>
    <mergeCell ref="A3:R3"/>
    <mergeCell ref="B4:D4"/>
    <mergeCell ref="E4:F4"/>
    <mergeCell ref="O4:R4"/>
    <mergeCell ref="H5:N5"/>
    <mergeCell ref="I6:J6"/>
    <mergeCell ref="K6:L6"/>
    <mergeCell ref="M6:N6"/>
    <mergeCell ref="B8:D8"/>
    <mergeCell ref="A5:A7"/>
    <mergeCell ref="B5:B7"/>
    <mergeCell ref="C5:C7"/>
    <mergeCell ref="D5:D7"/>
    <mergeCell ref="E5:E7"/>
    <mergeCell ref="F5:F7"/>
    <mergeCell ref="G5:G7"/>
    <mergeCell ref="H6:H7"/>
    <mergeCell ref="O5:O7"/>
    <mergeCell ref="P5:P7"/>
    <mergeCell ref="Q5:Q7"/>
    <mergeCell ref="R5:R7"/>
  </mergeCells>
  <printOptions horizontalCentered="1"/>
  <pageMargins left="0.751388888888889" right="0.751388888888889" top="1" bottom="1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统计表</vt:lpstr>
      <vt:lpstr>2020年项目</vt:lpstr>
      <vt:lpstr>2019年尾款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2018-04-12T08:31:00Z</dcterms:created>
  <dcterms:modified xsi:type="dcterms:W3CDTF">2020-05-08T03:07:06Z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